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2855"/>
  </bookViews>
  <sheets>
    <sheet name="Форма № 2 Расходы" sheetId="1" r:id="rId1"/>
  </sheets>
  <definedNames>
    <definedName name="_xlnm.Print_Titles" localSheetId="0">'Форма № 2 Расходы'!$3:$4</definedName>
  </definedNames>
  <calcPr calcId="144525"/>
</workbook>
</file>

<file path=xl/calcChain.xml><?xml version="1.0" encoding="utf-8"?>
<calcChain xmlns="http://schemas.openxmlformats.org/spreadsheetml/2006/main">
  <c r="G95" i="1" l="1"/>
  <c r="E95" i="1"/>
  <c r="G94" i="1"/>
  <c r="E94" i="1"/>
  <c r="G93" i="1"/>
  <c r="E93" i="1"/>
  <c r="G92" i="1"/>
  <c r="E92" i="1"/>
  <c r="J91" i="1"/>
  <c r="I91" i="1"/>
  <c r="H91" i="1"/>
  <c r="F91" i="1"/>
  <c r="D91" i="1"/>
  <c r="C91" i="1"/>
  <c r="G90" i="1"/>
  <c r="E90" i="1"/>
  <c r="G89" i="1"/>
  <c r="E89" i="1"/>
  <c r="J88" i="1"/>
  <c r="I88" i="1"/>
  <c r="H88" i="1"/>
  <c r="F88" i="1"/>
  <c r="D88" i="1"/>
  <c r="C88" i="1"/>
  <c r="G87" i="1"/>
  <c r="E87" i="1"/>
  <c r="G86" i="1"/>
  <c r="E86" i="1"/>
  <c r="G85" i="1"/>
  <c r="E85" i="1"/>
  <c r="J84" i="1"/>
  <c r="I84" i="1"/>
  <c r="H84" i="1"/>
  <c r="F84" i="1"/>
  <c r="D84" i="1"/>
  <c r="C84" i="1"/>
  <c r="G83" i="1"/>
  <c r="E83" i="1"/>
  <c r="G82" i="1"/>
  <c r="E82" i="1"/>
  <c r="G81" i="1"/>
  <c r="E81" i="1"/>
  <c r="G80" i="1"/>
  <c r="E80" i="1"/>
  <c r="J79" i="1"/>
  <c r="I79" i="1"/>
  <c r="H79" i="1"/>
  <c r="F79" i="1"/>
  <c r="D79" i="1"/>
  <c r="C79" i="1"/>
  <c r="F78" i="1"/>
  <c r="E78" i="1"/>
  <c r="G77" i="1"/>
  <c r="E77" i="1"/>
  <c r="G76" i="1"/>
  <c r="E76" i="1"/>
  <c r="G75" i="1"/>
  <c r="E75" i="1"/>
  <c r="G74" i="1"/>
  <c r="E74" i="1"/>
  <c r="J73" i="1"/>
  <c r="I73" i="1"/>
  <c r="H73" i="1"/>
  <c r="D73" i="1"/>
  <c r="C73" i="1"/>
  <c r="G72" i="1"/>
  <c r="E72" i="1"/>
  <c r="G71" i="1"/>
  <c r="E71" i="1"/>
  <c r="G70" i="1"/>
  <c r="E70" i="1"/>
  <c r="G69" i="1"/>
  <c r="E69" i="1"/>
  <c r="G68" i="1"/>
  <c r="E68" i="1"/>
  <c r="G67" i="1"/>
  <c r="E67" i="1"/>
  <c r="G66" i="1"/>
  <c r="E66" i="1"/>
  <c r="G65" i="1"/>
  <c r="E65" i="1"/>
  <c r="G64" i="1"/>
  <c r="E64" i="1"/>
  <c r="F63" i="1"/>
  <c r="D63" i="1"/>
  <c r="C63" i="1"/>
  <c r="G62" i="1"/>
  <c r="E62" i="1"/>
  <c r="G61" i="1"/>
  <c r="E61" i="1"/>
  <c r="G60" i="1"/>
  <c r="E60" i="1"/>
  <c r="G59" i="1"/>
  <c r="E59" i="1"/>
  <c r="J58" i="1"/>
  <c r="I58" i="1"/>
  <c r="H58" i="1"/>
  <c r="F58" i="1"/>
  <c r="D58" i="1"/>
  <c r="C58" i="1"/>
  <c r="G57" i="1"/>
  <c r="E57" i="1"/>
  <c r="G56" i="1"/>
  <c r="E56" i="1"/>
  <c r="G55" i="1"/>
  <c r="E55" i="1"/>
  <c r="G54" i="1"/>
  <c r="E54" i="1"/>
  <c r="G53" i="1"/>
  <c r="E53" i="1"/>
  <c r="G52" i="1"/>
  <c r="E52" i="1"/>
  <c r="G51" i="1"/>
  <c r="E51" i="1"/>
  <c r="I50" i="1"/>
  <c r="I48" i="1" s="1"/>
  <c r="G50" i="1"/>
  <c r="E50" i="1"/>
  <c r="G49" i="1"/>
  <c r="E49" i="1"/>
  <c r="J48" i="1"/>
  <c r="H48" i="1"/>
  <c r="F48" i="1"/>
  <c r="D48" i="1"/>
  <c r="C48" i="1"/>
  <c r="G47" i="1"/>
  <c r="E47" i="1"/>
  <c r="G46" i="1"/>
  <c r="E46" i="1"/>
  <c r="G45" i="1"/>
  <c r="E45" i="1"/>
  <c r="J44" i="1"/>
  <c r="I44" i="1"/>
  <c r="H44" i="1"/>
  <c r="F44" i="1"/>
  <c r="D44" i="1"/>
  <c r="E44" i="1" s="1"/>
  <c r="C44" i="1"/>
  <c r="G43" i="1"/>
  <c r="E43" i="1"/>
  <c r="G42" i="1"/>
  <c r="E42" i="1"/>
  <c r="F41" i="1"/>
  <c r="F38" i="1" s="1"/>
  <c r="E41" i="1"/>
  <c r="G40" i="1"/>
  <c r="E40" i="1"/>
  <c r="G39" i="1"/>
  <c r="E39" i="1"/>
  <c r="J38" i="1"/>
  <c r="I38" i="1"/>
  <c r="H38" i="1"/>
  <c r="D38" i="1"/>
  <c r="C38" i="1"/>
  <c r="G37" i="1"/>
  <c r="E37" i="1"/>
  <c r="G36" i="1"/>
  <c r="E36" i="1"/>
  <c r="F35" i="1"/>
  <c r="G35" i="1" s="1"/>
  <c r="E35" i="1"/>
  <c r="I34" i="1"/>
  <c r="G34" i="1"/>
  <c r="E34" i="1"/>
  <c r="G33" i="1"/>
  <c r="E33" i="1"/>
  <c r="G32" i="1"/>
  <c r="E32" i="1"/>
  <c r="G31" i="1"/>
  <c r="E31" i="1"/>
  <c r="G30" i="1"/>
  <c r="E30" i="1"/>
  <c r="G29" i="1"/>
  <c r="E29" i="1"/>
  <c r="J28" i="1"/>
  <c r="H28" i="1"/>
  <c r="D28" i="1"/>
  <c r="C28" i="1"/>
  <c r="G27" i="1"/>
  <c r="E27" i="1"/>
  <c r="G26" i="1"/>
  <c r="E26" i="1"/>
  <c r="G25" i="1"/>
  <c r="E25" i="1"/>
  <c r="G24" i="1"/>
  <c r="E24" i="1"/>
  <c r="G23" i="1"/>
  <c r="E23" i="1"/>
  <c r="G22" i="1"/>
  <c r="E22" i="1"/>
  <c r="J21" i="1"/>
  <c r="I21" i="1"/>
  <c r="H21" i="1"/>
  <c r="F21" i="1"/>
  <c r="D21" i="1"/>
  <c r="C21" i="1"/>
  <c r="G20" i="1"/>
  <c r="E20" i="1"/>
  <c r="G19" i="1"/>
  <c r="E19" i="1"/>
  <c r="G18" i="1"/>
  <c r="E18" i="1"/>
  <c r="J17" i="1"/>
  <c r="I17" i="1"/>
  <c r="H17" i="1"/>
  <c r="F17" i="1"/>
  <c r="D17" i="1"/>
  <c r="C17" i="1"/>
  <c r="G16" i="1"/>
  <c r="E16" i="1"/>
  <c r="G15" i="1"/>
  <c r="E15" i="1"/>
  <c r="G14" i="1"/>
  <c r="E14" i="1"/>
  <c r="G13" i="1"/>
  <c r="E13" i="1"/>
  <c r="G12" i="1"/>
  <c r="E12" i="1"/>
  <c r="J11" i="1"/>
  <c r="I11" i="1"/>
  <c r="G11" i="1"/>
  <c r="E11" i="1"/>
  <c r="G10" i="1"/>
  <c r="E10" i="1"/>
  <c r="G9" i="1"/>
  <c r="E9" i="1"/>
  <c r="G8" i="1"/>
  <c r="E8" i="1"/>
  <c r="G7" i="1"/>
  <c r="E7" i="1"/>
  <c r="H6" i="1"/>
  <c r="F6" i="1"/>
  <c r="D6" i="1"/>
  <c r="C6" i="1"/>
  <c r="G5" i="1"/>
  <c r="E5" i="1"/>
  <c r="G58" i="1" l="1"/>
  <c r="E38" i="1"/>
  <c r="G84" i="1"/>
  <c r="E79" i="1"/>
  <c r="G88" i="1"/>
  <c r="I6" i="1"/>
  <c r="G44" i="1"/>
  <c r="E63" i="1"/>
  <c r="E58" i="1"/>
  <c r="G63" i="1"/>
  <c r="G91" i="1"/>
  <c r="E73" i="1"/>
  <c r="E88" i="1"/>
  <c r="H96" i="1"/>
  <c r="G48" i="1"/>
  <c r="E91" i="1"/>
  <c r="G38" i="1"/>
  <c r="F73" i="1"/>
  <c r="G73" i="1" s="1"/>
  <c r="G78" i="1"/>
  <c r="E84" i="1"/>
  <c r="D96" i="1"/>
  <c r="J6" i="1"/>
  <c r="G17" i="1"/>
  <c r="G41" i="1"/>
  <c r="E48" i="1"/>
  <c r="G79" i="1"/>
  <c r="C96" i="1"/>
  <c r="E17" i="1"/>
  <c r="E28" i="1"/>
  <c r="G21" i="1"/>
  <c r="E6" i="1"/>
  <c r="G6" i="1"/>
  <c r="I28" i="1"/>
  <c r="E21" i="1"/>
  <c r="F28" i="1"/>
  <c r="G28" i="1" s="1"/>
  <c r="E96" i="1" l="1"/>
  <c r="J96" i="1"/>
  <c r="F96" i="1"/>
  <c r="I96" i="1"/>
  <c r="G96" i="1" l="1"/>
</calcChain>
</file>

<file path=xl/sharedStrings.xml><?xml version="1.0" encoding="utf-8"?>
<sst xmlns="http://schemas.openxmlformats.org/spreadsheetml/2006/main" count="194" uniqueCount="194">
  <si>
    <r>
      <t xml:space="preserve">Параметры бюджета муниципального района </t>
    </r>
    <r>
      <rPr>
        <b/>
        <u/>
        <sz val="16"/>
        <color theme="1"/>
        <rFont val="Times New Roman"/>
        <family val="1"/>
        <charset val="204"/>
      </rPr>
      <t>"Ровеньский район"</t>
    </r>
    <r>
      <rPr>
        <b/>
        <sz val="16"/>
        <color theme="1"/>
        <rFont val="Times New Roman"/>
        <family val="1"/>
        <charset val="204"/>
      </rPr>
      <t xml:space="preserve">  по разделам и подразделам</t>
    </r>
  </si>
  <si>
    <t>тыс. рублей</t>
  </si>
  <si>
    <t>Вид расхода / раздел, подраздел (код формы 487 справочная таблица)</t>
  </si>
  <si>
    <t>Наименование расходов</t>
  </si>
  <si>
    <t>Исполнение бюджета муниципального района  за 2021 год</t>
  </si>
  <si>
    <t>Уточненный бюджет муниципального района на 1.11.2022 года</t>
  </si>
  <si>
    <t>Темп уточненного плана к прошлому году, %</t>
  </si>
  <si>
    <t>Оценка исполнения бюджета муниципального района в 2022 году</t>
  </si>
  <si>
    <t>Исполнение (год) к прошлому году, %</t>
  </si>
  <si>
    <t>Параметры бюджета муниципального района
на 2023 год</t>
  </si>
  <si>
    <t>Параметры бюджета 
на 2024 год</t>
  </si>
  <si>
    <t>Параметры бюджета 
на 2025 год</t>
  </si>
  <si>
    <t>Код</t>
  </si>
  <si>
    <t>Наименование раздела, подраздела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</si>
  <si>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</si>
  <si>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</si>
  <si>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</si>
  <si>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</si>
  <si>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</si>
  <si>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</si>
  <si>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</si>
  <si>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</si>
  <si>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</si>
  <si>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</si>
  <si>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</si>
  <si>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</si>
  <si>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</si>
  <si>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</si>
  <si>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</si>
  <si>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</si>
  <si>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</si>
  <si>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</si>
  <si>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</si>
  <si>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</si>
  <si>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</si>
  <si>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</si>
  <si>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</si>
  <si>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</si>
  <si>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</si>
  <si>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</si>
  <si>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</si>
  <si>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</si>
  <si>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0209</t>
  </si>
  <si>
    <t>Другие вопросы в области национальной обороны</t>
  </si>
  <si>
    <t>0300</t>
  </si>
  <si>
    <t>НАЦИОНАЛЬНАЯ БЕЗОПАСНОСТЬ И ПРАВООХРАНИТЕЛЬНАЯ ДЕЯТЕЛЬНОСТЬ</t>
  </si>
  <si>
    <t>0302</t>
  </si>
  <si>
    <t>Органы внутренних дел</t>
  </si>
  <si>
    <t>0304</t>
  </si>
  <si>
    <t>Органы юстиции</t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</si>
  <si>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</si>
  <si>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</si>
  <si>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</si>
  <si>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</si>
  <si>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0311</t>
  </si>
  <si>
    <t>Миграционная политика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</si>
  <si>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</si>
  <si>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</si>
  <si>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</si>
  <si>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</si>
  <si>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</si>
  <si>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</si>
  <si>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</si>
  <si>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</si>
  <si>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</si>
  <si>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</si>
  <si>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</si>
  <si>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</si>
  <si>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</si>
  <si>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</si>
  <si>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</si>
  <si>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</si>
  <si>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</si>
  <si>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</si>
  <si>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</si>
  <si>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</si>
  <si>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</si>
  <si>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</si>
  <si>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</si>
  <si>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</si>
  <si>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</si>
  <si>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</si>
  <si>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</si>
  <si>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</si>
  <si>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</si>
  <si>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</si>
  <si>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</si>
  <si>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</si>
  <si>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</si>
  <si>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</si>
  <si>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</si>
  <si>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</si>
  <si>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0601</t>
  </si>
  <si>
    <t>Экологический контроль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</si>
  <si>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</si>
  <si>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</si>
  <si>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</si>
  <si>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</si>
  <si>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</si>
  <si>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</si>
  <si>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</si>
  <si>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</si>
  <si>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</si>
  <si>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</si>
  <si>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</si>
  <si>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</si>
  <si>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</si>
  <si>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</si>
  <si>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</si>
  <si>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</si>
  <si>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</si>
  <si>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</si>
  <si>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</si>
  <si>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</si>
  <si>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0708</t>
  </si>
  <si>
    <t>Прикладные научные исследования в области образования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</si>
  <si>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</si>
  <si>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</si>
  <si>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</si>
  <si>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</si>
  <si>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</si>
  <si>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</si>
  <si>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0802</t>
  </si>
  <si>
    <t>Кинематография</t>
  </si>
  <si>
    <t>0803</t>
  </si>
  <si>
    <t>Прикладные научные исследования в области культуры, кинематографии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</si>
  <si>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</si>
  <si>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</si>
  <si>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</si>
  <si>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</si>
  <si>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</si>
  <si>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</si>
  <si>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</si>
  <si>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</si>
  <si>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0903</t>
  </si>
  <si>
    <t>Медицинская помощь в дневных стационарах всех типов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</si>
  <si>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</si>
  <si>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</si>
  <si>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</si>
  <si>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</si>
  <si>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</si>
  <si>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</si>
  <si>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0907</t>
  </si>
  <si>
    <t>Санитарно-эпидемиологическое благополучие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</si>
  <si>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</si>
  <si>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</si>
  <si>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</si>
  <si>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</si>
  <si>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</si>
  <si>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</si>
  <si>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</si>
  <si>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</si>
  <si>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</si>
  <si>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</si>
  <si>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</si>
  <si>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</si>
  <si>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</si>
  <si>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</si>
  <si>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</si>
  <si>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</si>
  <si>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</si>
  <si>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</si>
  <si>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</si>
  <si>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</si>
  <si>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</si>
  <si>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</si>
  <si>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</si>
  <si>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</si>
  <si>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</si>
  <si>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</si>
  <si>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</si>
  <si>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</si>
  <si>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</si>
  <si>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</si>
  <si>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</si>
  <si>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</si>
  <si>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</si>
  <si>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</si>
  <si>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</si>
  <si>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</si>
  <si>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</si>
  <si>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долга</t>
  </si>
  <si>
    <t>1302</t>
  </si>
  <si>
    <t>Обслуживание государственного внешнего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</si>
  <si>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</si>
  <si>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</si>
  <si>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</si>
  <si>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</si>
  <si>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</si>
  <si>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</si>
  <si>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</si>
  <si>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 xml:space="preserve">Прочие межбюджетные трансферты </t>
  </si>
  <si>
    <t>Условно утвержденные расходы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</si>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</sst>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-* #,##0.00_р_._-;\-* #,##0.00_р_._-;_-* &quot;-&quot;??_р_._-;_-@_-"/>
    <numFmt numFmtId="166" formatCode="_-* #,##0.00_р_._-;\-* #,##0.00_р_._-;_-* \-??_р_._-;_-@_-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Arial Cyr"/>
      <family val="2"/>
    </font>
    <font>
      <sz val="10"/>
      <color rgb="FF000000"/>
      <name val="Arial Cyr"/>
      <family val="2"/>
      <charset val="1"/>
    </font>
    <font>
      <b/>
      <sz val="12"/>
      <color rgb="FF000000"/>
      <name val="Arial Cyr"/>
      <family val="2"/>
    </font>
    <font>
      <b/>
      <sz val="12"/>
      <color rgb="FF000000"/>
      <name val="Arial Cyr"/>
      <family val="2"/>
      <charset val="1"/>
    </font>
    <font>
      <b/>
      <sz val="10"/>
      <color rgb="FF000000"/>
      <name val="Arial Cyr"/>
      <family val="2"/>
    </font>
    <font>
      <b/>
      <sz val="10"/>
      <color rgb="FF000000"/>
      <name val="Arial Cyr"/>
      <family val="2"/>
      <charset val="1"/>
    </font>
    <font>
      <sz val="10"/>
      <color rgb="FF000000"/>
      <name val="Times New Roman"/>
      <family val="1"/>
      <charset val="204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</patternFill>
    </fill>
    <fill>
      <patternFill patternType="solid">
        <fgColor rgb="FFFFFF99"/>
        <bgColor rgb="FFFFFFCC"/>
      </patternFill>
    </fill>
    <fill>
      <patternFill patternType="solid">
        <fgColor rgb="FFCCFFFF"/>
      </patternFill>
    </fill>
    <fill>
      <patternFill patternType="solid">
        <fgColor rgb="FFCCFFFF"/>
        <bgColor rgb="FFCCFFFF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98">
    <xf numFmtId="0" fontId="0" fillId="0" borderId="0"/>
    <xf numFmtId="0" fontId="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" fillId="0" borderId="0"/>
    <xf numFmtId="0" fontId="19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17" fillId="0" borderId="0"/>
    <xf numFmtId="0" fontId="18" fillId="0" borderId="0"/>
    <xf numFmtId="0" fontId="20" fillId="2" borderId="0"/>
    <xf numFmtId="0" fontId="21" fillId="3" borderId="0"/>
    <xf numFmtId="0" fontId="20" fillId="0" borderId="0">
      <alignment horizontal="left" vertical="top" wrapText="1"/>
    </xf>
    <xf numFmtId="0" fontId="21" fillId="0" borderId="0">
      <alignment horizontal="left" vertical="top" wrapText="1"/>
    </xf>
    <xf numFmtId="0" fontId="20" fillId="0" borderId="0"/>
    <xf numFmtId="0" fontId="21" fillId="0" borderId="0"/>
    <xf numFmtId="0" fontId="22" fillId="0" borderId="0">
      <alignment horizontal="center" wrapText="1"/>
    </xf>
    <xf numFmtId="0" fontId="23" fillId="0" borderId="0">
      <alignment horizontal="center" wrapText="1"/>
    </xf>
    <xf numFmtId="0" fontId="22" fillId="0" borderId="0">
      <alignment horizontal="center"/>
    </xf>
    <xf numFmtId="0" fontId="23" fillId="0" borderId="0">
      <alignment horizontal="center"/>
    </xf>
    <xf numFmtId="0" fontId="20" fillId="0" borderId="0">
      <alignment wrapText="1"/>
    </xf>
    <xf numFmtId="0" fontId="21" fillId="0" borderId="0">
      <alignment wrapText="1"/>
    </xf>
    <xf numFmtId="0" fontId="20" fillId="0" borderId="0">
      <alignment horizontal="right"/>
    </xf>
    <xf numFmtId="0" fontId="21" fillId="0" borderId="0">
      <alignment horizontal="right"/>
    </xf>
    <xf numFmtId="0" fontId="20" fillId="2" borderId="4"/>
    <xf numFmtId="0" fontId="21" fillId="3" borderId="1"/>
    <xf numFmtId="0" fontId="20" fillId="0" borderId="5">
      <alignment horizontal="center" vertical="center" wrapText="1"/>
    </xf>
    <xf numFmtId="0" fontId="21" fillId="0" borderId="3">
      <alignment horizontal="center" vertical="center" wrapText="1"/>
    </xf>
    <xf numFmtId="0" fontId="20" fillId="0" borderId="6"/>
    <xf numFmtId="0" fontId="21" fillId="0" borderId="7"/>
    <xf numFmtId="0" fontId="20" fillId="0" borderId="5">
      <alignment horizontal="center" vertical="center" shrinkToFit="1"/>
    </xf>
    <xf numFmtId="0" fontId="21" fillId="0" borderId="3">
      <alignment horizontal="center" vertical="center" shrinkToFit="1"/>
    </xf>
    <xf numFmtId="0" fontId="20" fillId="2" borderId="8"/>
    <xf numFmtId="0" fontId="21" fillId="3" borderId="9"/>
    <xf numFmtId="0" fontId="24" fillId="0" borderId="5">
      <alignment horizontal="left"/>
    </xf>
    <xf numFmtId="0" fontId="25" fillId="0" borderId="3">
      <alignment horizontal="left"/>
    </xf>
    <xf numFmtId="4" fontId="24" fillId="4" borderId="5">
      <alignment horizontal="right" vertical="top" shrinkToFit="1"/>
    </xf>
    <xf numFmtId="4" fontId="25" fillId="5" borderId="3">
      <alignment horizontal="right" vertical="top" shrinkToFit="1"/>
    </xf>
    <xf numFmtId="0" fontId="20" fillId="2" borderId="10"/>
    <xf numFmtId="0" fontId="21" fillId="3" borderId="11"/>
    <xf numFmtId="0" fontId="20" fillId="0" borderId="8"/>
    <xf numFmtId="0" fontId="21" fillId="0" borderId="9"/>
    <xf numFmtId="0" fontId="20" fillId="0" borderId="0">
      <alignment horizontal="left" wrapText="1"/>
    </xf>
    <xf numFmtId="0" fontId="21" fillId="0" borderId="0">
      <alignment horizontal="left" wrapText="1"/>
    </xf>
    <xf numFmtId="49" fontId="20" fillId="0" borderId="5">
      <alignment horizontal="left" vertical="top" wrapText="1"/>
    </xf>
    <xf numFmtId="49" fontId="21" fillId="0" borderId="3">
      <alignment horizontal="left" vertical="top" wrapText="1"/>
    </xf>
    <xf numFmtId="4" fontId="20" fillId="6" borderId="5">
      <alignment horizontal="right" vertical="top" shrinkToFit="1"/>
    </xf>
    <xf numFmtId="4" fontId="21" fillId="7" borderId="3">
      <alignment horizontal="right" vertical="top" shrinkToFit="1"/>
    </xf>
    <xf numFmtId="0" fontId="20" fillId="2" borderId="10">
      <alignment horizontal="center"/>
    </xf>
    <xf numFmtId="0" fontId="21" fillId="3" borderId="11">
      <alignment horizontal="center"/>
    </xf>
    <xf numFmtId="0" fontId="20" fillId="2" borderId="0">
      <alignment horizontal="center"/>
    </xf>
    <xf numFmtId="0" fontId="21" fillId="3" borderId="0">
      <alignment horizontal="center"/>
    </xf>
    <xf numFmtId="4" fontId="20" fillId="0" borderId="5">
      <alignment horizontal="right" vertical="top" shrinkToFit="1"/>
    </xf>
    <xf numFmtId="4" fontId="21" fillId="0" borderId="3">
      <alignment horizontal="right" vertical="top" shrinkToFit="1"/>
    </xf>
    <xf numFmtId="49" fontId="24" fillId="0" borderId="5">
      <alignment horizontal="left" vertical="top" wrapText="1"/>
    </xf>
    <xf numFmtId="49" fontId="25" fillId="0" borderId="3">
      <alignment horizontal="left" vertical="top" wrapText="1"/>
    </xf>
    <xf numFmtId="0" fontId="20" fillId="2" borderId="0">
      <alignment horizontal="left"/>
    </xf>
    <xf numFmtId="0" fontId="21" fillId="3" borderId="0">
      <alignment horizontal="left"/>
    </xf>
    <xf numFmtId="4" fontId="20" fillId="0" borderId="6">
      <alignment horizontal="right" shrinkToFit="1"/>
    </xf>
    <xf numFmtId="4" fontId="21" fillId="0" borderId="7">
      <alignment horizontal="right" shrinkToFit="1"/>
    </xf>
    <xf numFmtId="4" fontId="20" fillId="0" borderId="0">
      <alignment horizontal="right" shrinkToFit="1"/>
    </xf>
    <xf numFmtId="4" fontId="21" fillId="0" borderId="0">
      <alignment horizontal="right" shrinkToFit="1"/>
    </xf>
    <xf numFmtId="0" fontId="20" fillId="2" borderId="8">
      <alignment horizontal="center"/>
    </xf>
    <xf numFmtId="0" fontId="21" fillId="3" borderId="9">
      <alignment horizontal="center"/>
    </xf>
    <xf numFmtId="0" fontId="8" fillId="0" borderId="0"/>
    <xf numFmtId="0" fontId="26" fillId="0" borderId="0">
      <alignment vertical="top" wrapText="1"/>
    </xf>
    <xf numFmtId="0" fontId="26" fillId="0" borderId="0">
      <alignment vertical="top" wrapText="1"/>
    </xf>
    <xf numFmtId="0" fontId="27" fillId="0" borderId="0"/>
    <xf numFmtId="0" fontId="28" fillId="0" borderId="0"/>
    <xf numFmtId="0" fontId="29" fillId="0" borderId="0"/>
    <xf numFmtId="0" fontId="18" fillId="0" borderId="0"/>
    <xf numFmtId="0" fontId="1" fillId="0" borderId="0"/>
    <xf numFmtId="0" fontId="19" fillId="0" borderId="0"/>
    <xf numFmtId="0" fontId="8" fillId="0" borderId="0"/>
    <xf numFmtId="0" fontId="8" fillId="0" borderId="0"/>
    <xf numFmtId="0" fontId="19" fillId="0" borderId="0"/>
    <xf numFmtId="9" fontId="8" fillId="0" borderId="0" applyFont="0" applyFill="0" applyBorder="0" applyAlignment="0" applyProtection="0"/>
    <xf numFmtId="9" fontId="19" fillId="0" borderId="0" applyBorder="0" applyProtection="0"/>
    <xf numFmtId="9" fontId="1" fillId="0" borderId="0" applyFont="0" applyFill="0" applyBorder="0" applyAlignment="0" applyProtection="0"/>
    <xf numFmtId="9" fontId="19" fillId="0" borderId="0" applyBorder="0" applyProtection="0"/>
    <xf numFmtId="0" fontId="8" fillId="0" borderId="0" applyNumberFormat="0" applyFill="0" applyBorder="0" applyAlignment="0" applyProtection="0"/>
    <xf numFmtId="0" fontId="8" fillId="0" borderId="0" applyBorder="0" applyProtection="0"/>
    <xf numFmtId="0" fontId="8" fillId="0" borderId="0" applyNumberFormat="0" applyFill="0" applyBorder="0" applyAlignment="0" applyProtection="0"/>
    <xf numFmtId="0" fontId="8" fillId="0" borderId="0" applyBorder="0" applyProtection="0"/>
    <xf numFmtId="0" fontId="8" fillId="0" borderId="0" applyNumberFormat="0" applyFill="0" applyBorder="0" applyAlignment="0" applyProtection="0"/>
    <xf numFmtId="0" fontId="8" fillId="0" borderId="0" applyBorder="0" applyProtection="0"/>
    <xf numFmtId="0" fontId="8" fillId="0" borderId="0" applyNumberFormat="0" applyFill="0" applyBorder="0" applyAlignment="0" applyProtection="0"/>
    <xf numFmtId="0" fontId="8" fillId="0" borderId="0" applyBorder="0" applyProtection="0"/>
    <xf numFmtId="0" fontId="8" fillId="0" borderId="0" applyNumberFormat="0" applyFill="0" applyBorder="0" applyAlignment="0" applyProtection="0"/>
    <xf numFmtId="0" fontId="8" fillId="0" borderId="0" applyBorder="0" applyProtection="0"/>
    <xf numFmtId="0" fontId="8" fillId="0" borderId="0" applyNumberFormat="0" applyFill="0" applyBorder="0" applyAlignment="0" applyProtection="0"/>
    <xf numFmtId="0" fontId="8" fillId="0" borderId="0" applyBorder="0" applyProtection="0"/>
    <xf numFmtId="165" fontId="8" fillId="0" borderId="0" applyFont="0" applyFill="0" applyBorder="0" applyAlignment="0" applyProtection="0"/>
    <xf numFmtId="166" fontId="19" fillId="0" borderId="0" applyBorder="0" applyProtection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3" fontId="9" fillId="0" borderId="3" xfId="1" applyNumberFormat="1" applyFont="1" applyFill="1" applyBorder="1" applyAlignment="1" applyProtection="1">
      <alignment horizontal="center" vertical="center" wrapText="1"/>
      <protection locked="0"/>
    </xf>
    <xf numFmtId="3" fontId="10" fillId="0" borderId="3" xfId="1" applyNumberFormat="1" applyFont="1" applyFill="1" applyBorder="1" applyAlignment="1" applyProtection="1">
      <alignment horizontal="center" vertical="center" wrapText="1"/>
      <protection locked="0"/>
    </xf>
    <xf numFmtId="3" fontId="10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right" vertical="center" wrapText="1"/>
    </xf>
    <xf numFmtId="164" fontId="10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3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/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justify" vertical="center" wrapText="1"/>
    </xf>
    <xf numFmtId="3" fontId="13" fillId="0" borderId="3" xfId="0" applyNumberFormat="1" applyFont="1" applyBorder="1" applyAlignment="1">
      <alignment horizontal="right" vertical="center" wrapText="1"/>
    </xf>
    <xf numFmtId="49" fontId="1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justify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justify" vertical="center" wrapText="1"/>
    </xf>
    <xf numFmtId="3" fontId="15" fillId="0" borderId="3" xfId="0" applyNumberFormat="1" applyFont="1" applyBorder="1" applyAlignment="1">
      <alignment horizontal="right" vertical="center" wrapText="1"/>
    </xf>
    <xf numFmtId="164" fontId="11" fillId="0" borderId="3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3" xfId="0" applyNumberFormat="1" applyFont="1" applyBorder="1" applyAlignment="1">
      <alignment horizontal="right" vertical="center" wrapText="1"/>
    </xf>
    <xf numFmtId="2" fontId="0" fillId="0" borderId="0" xfId="0" applyNumberFormat="1"/>
  </cellXfs>
  <cellStyles count="98">
    <cellStyle name="br" xfId="2"/>
    <cellStyle name="br 2" xfId="3"/>
    <cellStyle name="col" xfId="4"/>
    <cellStyle name="col 2" xfId="5"/>
    <cellStyle name="Normal" xfId="6"/>
    <cellStyle name="Normal 2" xfId="7"/>
    <cellStyle name="style0" xfId="8"/>
    <cellStyle name="style0 2" xfId="9"/>
    <cellStyle name="td" xfId="10"/>
    <cellStyle name="td 2" xfId="11"/>
    <cellStyle name="tr" xfId="12"/>
    <cellStyle name="tr 2" xfId="13"/>
    <cellStyle name="xl21" xfId="14"/>
    <cellStyle name="xl21 2" xfId="15"/>
    <cellStyle name="xl22" xfId="16"/>
    <cellStyle name="xl22 2" xfId="17"/>
    <cellStyle name="xl23" xfId="18"/>
    <cellStyle name="xl23 2" xfId="19"/>
    <cellStyle name="xl24" xfId="20"/>
    <cellStyle name="xl24 2" xfId="21"/>
    <cellStyle name="xl25" xfId="22"/>
    <cellStyle name="xl25 2" xfId="23"/>
    <cellStyle name="xl26" xfId="24"/>
    <cellStyle name="xl26 2" xfId="25"/>
    <cellStyle name="xl27" xfId="26"/>
    <cellStyle name="xl27 2" xfId="27"/>
    <cellStyle name="xl28" xfId="28"/>
    <cellStyle name="xl28 2" xfId="29"/>
    <cellStyle name="xl29" xfId="30"/>
    <cellStyle name="xl29 2" xfId="31"/>
    <cellStyle name="xl30" xfId="32"/>
    <cellStyle name="xl30 2" xfId="33"/>
    <cellStyle name="xl31" xfId="34"/>
    <cellStyle name="xl31 2" xfId="35"/>
    <cellStyle name="xl32" xfId="36"/>
    <cellStyle name="xl32 2" xfId="37"/>
    <cellStyle name="xl33" xfId="38"/>
    <cellStyle name="xl33 2" xfId="39"/>
    <cellStyle name="xl34" xfId="40"/>
    <cellStyle name="xl34 2" xfId="41"/>
    <cellStyle name="xl35" xfId="42"/>
    <cellStyle name="xl35 2" xfId="43"/>
    <cellStyle name="xl36" xfId="44"/>
    <cellStyle name="xl36 2" xfId="45"/>
    <cellStyle name="xl37" xfId="46"/>
    <cellStyle name="xl37 2" xfId="47"/>
    <cellStyle name="xl38" xfId="48"/>
    <cellStyle name="xl38 2" xfId="49"/>
    <cellStyle name="xl39" xfId="50"/>
    <cellStyle name="xl39 2" xfId="51"/>
    <cellStyle name="xl40" xfId="52"/>
    <cellStyle name="xl40 2" xfId="53"/>
    <cellStyle name="xl41" xfId="54"/>
    <cellStyle name="xl41 2" xfId="55"/>
    <cellStyle name="xl42" xfId="56"/>
    <cellStyle name="xl42 2" xfId="57"/>
    <cellStyle name="xl43" xfId="58"/>
    <cellStyle name="xl43 2" xfId="59"/>
    <cellStyle name="xl44" xfId="60"/>
    <cellStyle name="xl44 2" xfId="61"/>
    <cellStyle name="xl45" xfId="62"/>
    <cellStyle name="xl45 2" xfId="63"/>
    <cellStyle name="xl46" xfId="64"/>
    <cellStyle name="xl46 2" xfId="65"/>
    <cellStyle name="xl47" xfId="66"/>
    <cellStyle name="xl47 2" xfId="67"/>
    <cellStyle name="Обычный" xfId="0" builtinId="0"/>
    <cellStyle name="Обычный 10" xfId="68"/>
    <cellStyle name="Обычный 2" xfId="69"/>
    <cellStyle name="Обычный 2 2" xfId="70"/>
    <cellStyle name="Обычный 3" xfId="71"/>
    <cellStyle name="Обычный 3 2" xfId="72"/>
    <cellStyle name="Обычный 3 2 2" xfId="73"/>
    <cellStyle name="Обычный 3 3" xfId="74"/>
    <cellStyle name="Обычный 4" xfId="1"/>
    <cellStyle name="Обычный 4 2" xfId="75"/>
    <cellStyle name="Обычный 4 2 2" xfId="76"/>
    <cellStyle name="Обычный 5" xfId="77"/>
    <cellStyle name="Обычный 5 2" xfId="78"/>
    <cellStyle name="Обычный 6" xfId="79"/>
    <cellStyle name="Процентный 2" xfId="80"/>
    <cellStyle name="Процентный 2 2" xfId="81"/>
    <cellStyle name="Процентный 3" xfId="82"/>
    <cellStyle name="Процентный 3 2" xfId="83"/>
    <cellStyle name="Стиль 1" xfId="84"/>
    <cellStyle name="Стиль 1 2" xfId="85"/>
    <cellStyle name="Стиль 2" xfId="86"/>
    <cellStyle name="Стиль 2 2" xfId="87"/>
    <cellStyle name="Стиль 3" xfId="88"/>
    <cellStyle name="Стиль 3 2" xfId="89"/>
    <cellStyle name="Стиль 4" xfId="90"/>
    <cellStyle name="Стиль 4 2" xfId="91"/>
    <cellStyle name="Стиль 5" xfId="92"/>
    <cellStyle name="Стиль 5 2" xfId="93"/>
    <cellStyle name="Стиль 6" xfId="94"/>
    <cellStyle name="Стиль 6 2" xfId="95"/>
    <cellStyle name="Финансовый 2" xfId="96"/>
    <cellStyle name="Финансовый 2 2" xfId="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97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H4" sqref="H4"/>
    </sheetView>
  </sheetViews>
  <sheetFormatPr defaultRowHeight="15"/>
  <cols>
    <col min="1" max="1" width="25.5703125" style="1" customWidth="1"/>
    <col min="2" max="2" width="69.42578125" style="2" customWidth="1"/>
    <col min="3" max="3" width="15.5703125" style="2" customWidth="1"/>
    <col min="4" max="4" width="17.140625" customWidth="1"/>
    <col min="5" max="5" width="13.5703125" hidden="1" customWidth="1"/>
    <col min="6" max="6" width="15.7109375" customWidth="1"/>
    <col min="7" max="7" width="11.28515625" customWidth="1"/>
    <col min="8" max="9" width="14.140625" customWidth="1"/>
    <col min="10" max="10" width="14" customWidth="1"/>
  </cols>
  <sheetData>
    <row r="2" spans="1:10" ht="33.75" customHeight="1">
      <c r="A2" s="4"/>
      <c r="B2" s="5" t="s">
        <v>0</v>
      </c>
      <c r="C2" s="5"/>
      <c r="D2" s="5"/>
      <c r="E2" s="5"/>
      <c r="F2" s="5"/>
      <c r="G2" s="5"/>
      <c r="H2" s="5"/>
      <c r="I2" s="5"/>
      <c r="J2" s="5"/>
    </row>
    <row r="3" spans="1:10" ht="22.5" customHeight="1">
      <c r="A3" s="4"/>
      <c r="B3" s="6"/>
      <c r="C3" s="6"/>
      <c r="D3" s="7"/>
      <c r="E3" s="7"/>
      <c r="F3" s="8"/>
      <c r="G3" s="9"/>
      <c r="H3" s="9"/>
      <c r="I3" s="9"/>
      <c r="J3" s="3" t="s">
        <v>1</v>
      </c>
    </row>
    <row r="4" spans="1:10" ht="94.5">
      <c r="A4" s="10" t="s">
        <v>2</v>
      </c>
      <c r="B4" s="10" t="s">
        <v>3</v>
      </c>
      <c r="C4" s="11" t="s">
        <v>4</v>
      </c>
      <c r="D4" s="11" t="s">
        <v>5</v>
      </c>
      <c r="E4" s="12" t="s">
        <v>6</v>
      </c>
      <c r="F4" s="12" t="s">
        <v>7</v>
      </c>
      <c r="G4" s="12" t="s">
        <v>8</v>
      </c>
      <c r="H4" s="13" t="s">
        <v>9</v>
      </c>
      <c r="I4" s="13" t="s">
        <v>10</v>
      </c>
      <c r="J4" s="13" t="s">
        <v>11</v>
      </c>
    </row>
    <row r="5" spans="1:10" ht="15.75">
      <c r="A5" s="14" t="s">
        <v>12</v>
      </c>
      <c r="B5" s="15" t="s">
        <v>13</v>
      </c>
      <c r="C5" s="16"/>
      <c r="D5" s="16"/>
      <c r="E5" s="17" t="e">
        <f t="shared" ref="E5:E68" si="0">D5/C5*100</f>
        <v>#DIV/0!</v>
      </c>
      <c r="F5" s="16"/>
      <c r="G5" s="17" t="e">
        <f t="shared" ref="G5:G68" si="1">F5/C5*100</f>
        <v>#DIV/0!</v>
      </c>
      <c r="H5" s="16"/>
      <c r="I5" s="16"/>
      <c r="J5" s="16"/>
    </row>
    <row r="6" spans="1:10" ht="15.75">
      <c r="A6" s="18" t="s">
        <v>14</v>
      </c>
      <c r="B6" s="15" t="s">
        <v>15</v>
      </c>
      <c r="C6" s="19">
        <f>C7+C8+C9+C10+C11+C12+C13+C14+C15+C16</f>
        <v>103418</v>
      </c>
      <c r="D6" s="19">
        <f>D7+D8+D9+D10+D11+D12+D13+D14+D15+D16</f>
        <v>114158</v>
      </c>
      <c r="E6" s="17">
        <f t="shared" si="0"/>
        <v>110.38503935485117</v>
      </c>
      <c r="F6" s="19">
        <f>F7+F8+F9+F10+F11+F12+F13+F14+F15+F16</f>
        <v>113210</v>
      </c>
      <c r="G6" s="17">
        <f t="shared" si="1"/>
        <v>109.46837107660174</v>
      </c>
      <c r="H6" s="19">
        <f>H7+H8+H9+H10+H11+H12+H13+H14+H15+H16</f>
        <v>125090</v>
      </c>
      <c r="I6" s="19">
        <f>I7+I8+I9+I10+I11+I12+I13+I14+I15+I16</f>
        <v>118116</v>
      </c>
      <c r="J6" s="19">
        <f>J7+J8+J9+J10+J11+J12+J13+J14+J15+J16</f>
        <v>122293.1</v>
      </c>
    </row>
    <row r="7" spans="1:10" ht="41.25" customHeight="1">
      <c r="A7" s="21" t="s">
        <v>16</v>
      </c>
      <c r="B7" s="22" t="s">
        <v>17</v>
      </c>
      <c r="C7" s="23"/>
      <c r="D7" s="23"/>
      <c r="E7" s="17" t="e">
        <f t="shared" si="0"/>
        <v>#DIV/0!</v>
      </c>
      <c r="F7" s="23"/>
      <c r="G7" s="17" t="e">
        <f t="shared" si="1"/>
        <v>#DIV/0!</v>
      </c>
      <c r="H7" s="23"/>
      <c r="I7" s="23"/>
      <c r="J7" s="23"/>
    </row>
    <row r="8" spans="1:10" ht="45" customHeight="1">
      <c r="A8" s="21" t="s">
        <v>18</v>
      </c>
      <c r="B8" s="22" t="s">
        <v>19</v>
      </c>
      <c r="C8" s="23">
        <v>2512.5</v>
      </c>
      <c r="D8" s="23">
        <v>3067</v>
      </c>
      <c r="E8" s="17">
        <f t="shared" si="0"/>
        <v>122.06965174129354</v>
      </c>
      <c r="F8" s="23">
        <v>3067</v>
      </c>
      <c r="G8" s="17">
        <f t="shared" si="1"/>
        <v>122.06965174129354</v>
      </c>
      <c r="H8" s="23">
        <v>3176</v>
      </c>
      <c r="I8" s="23">
        <v>3417</v>
      </c>
      <c r="J8" s="23">
        <v>3544</v>
      </c>
    </row>
    <row r="9" spans="1:10" ht="45.75" customHeight="1">
      <c r="A9" s="21" t="s">
        <v>20</v>
      </c>
      <c r="B9" s="22" t="s">
        <v>21</v>
      </c>
      <c r="C9" s="23">
        <v>37997.599999999999</v>
      </c>
      <c r="D9" s="23">
        <v>39479</v>
      </c>
      <c r="E9" s="17">
        <f t="shared" si="0"/>
        <v>103.89866728424954</v>
      </c>
      <c r="F9" s="23">
        <v>39479</v>
      </c>
      <c r="G9" s="17">
        <f t="shared" si="1"/>
        <v>103.89866728424954</v>
      </c>
      <c r="H9" s="23">
        <v>41544</v>
      </c>
      <c r="I9" s="23">
        <v>42009</v>
      </c>
      <c r="J9" s="23">
        <v>43756</v>
      </c>
    </row>
    <row r="10" spans="1:10" ht="15.75">
      <c r="A10" s="21" t="s">
        <v>22</v>
      </c>
      <c r="B10" s="22" t="s">
        <v>23</v>
      </c>
      <c r="C10" s="23">
        <v>8.5</v>
      </c>
      <c r="D10" s="23">
        <v>70</v>
      </c>
      <c r="E10" s="17">
        <f t="shared" si="0"/>
        <v>823.52941176470586</v>
      </c>
      <c r="F10" s="23">
        <v>70</v>
      </c>
      <c r="G10" s="17">
        <f t="shared" si="1"/>
        <v>823.52941176470586</v>
      </c>
      <c r="H10" s="23">
        <v>1</v>
      </c>
      <c r="I10" s="23">
        <v>1</v>
      </c>
      <c r="J10" s="23">
        <v>13.1</v>
      </c>
    </row>
    <row r="11" spans="1:10" ht="36" customHeight="1">
      <c r="A11" s="21" t="s">
        <v>24</v>
      </c>
      <c r="B11" s="22" t="s">
        <v>25</v>
      </c>
      <c r="C11" s="23">
        <v>19308.099999999999</v>
      </c>
      <c r="D11" s="23">
        <v>20447</v>
      </c>
      <c r="E11" s="17">
        <f t="shared" si="0"/>
        <v>105.89856070768226</v>
      </c>
      <c r="F11" s="23">
        <v>20447</v>
      </c>
      <c r="G11" s="17">
        <f t="shared" si="1"/>
        <v>105.89856070768226</v>
      </c>
      <c r="H11" s="23">
        <v>21289</v>
      </c>
      <c r="I11" s="23">
        <f>16492+5448</f>
        <v>21940</v>
      </c>
      <c r="J11" s="23">
        <f>16903+5415</f>
        <v>22318</v>
      </c>
    </row>
    <row r="12" spans="1:10" ht="15.75">
      <c r="A12" s="21" t="s">
        <v>26</v>
      </c>
      <c r="B12" s="22" t="s">
        <v>27</v>
      </c>
      <c r="C12" s="23">
        <v>1080.0999999999999</v>
      </c>
      <c r="D12" s="23">
        <v>1067</v>
      </c>
      <c r="E12" s="17">
        <f t="shared" si="0"/>
        <v>98.787149338024264</v>
      </c>
      <c r="F12" s="23">
        <v>1067</v>
      </c>
      <c r="G12" s="17">
        <f t="shared" si="1"/>
        <v>98.787149338024264</v>
      </c>
      <c r="H12" s="23">
        <v>3584</v>
      </c>
      <c r="I12" s="23"/>
      <c r="J12" s="23"/>
    </row>
    <row r="13" spans="1:10" ht="15.75">
      <c r="A13" s="21" t="s">
        <v>28</v>
      </c>
      <c r="B13" s="22" t="s">
        <v>29</v>
      </c>
      <c r="C13" s="23"/>
      <c r="D13" s="23"/>
      <c r="E13" s="17" t="e">
        <f t="shared" si="0"/>
        <v>#DIV/0!</v>
      </c>
      <c r="F13" s="23"/>
      <c r="G13" s="17" t="e">
        <f t="shared" si="1"/>
        <v>#DIV/0!</v>
      </c>
      <c r="H13" s="23"/>
      <c r="I13" s="23"/>
      <c r="J13" s="23"/>
    </row>
    <row r="14" spans="1:10" ht="15.75">
      <c r="A14" s="21" t="s">
        <v>30</v>
      </c>
      <c r="B14" s="22" t="s">
        <v>31</v>
      </c>
      <c r="C14" s="23"/>
      <c r="D14" s="23">
        <v>948</v>
      </c>
      <c r="E14" s="17" t="e">
        <f t="shared" si="0"/>
        <v>#DIV/0!</v>
      </c>
      <c r="F14" s="23"/>
      <c r="G14" s="17" t="e">
        <f t="shared" si="1"/>
        <v>#DIV/0!</v>
      </c>
      <c r="H14" s="23">
        <v>5500</v>
      </c>
      <c r="I14" s="23">
        <v>500</v>
      </c>
      <c r="J14" s="23">
        <v>500</v>
      </c>
    </row>
    <row r="15" spans="1:10" ht="30">
      <c r="A15" s="21" t="s">
        <v>32</v>
      </c>
      <c r="B15" s="22" t="s">
        <v>33</v>
      </c>
      <c r="C15" s="23"/>
      <c r="D15" s="23"/>
      <c r="E15" s="17" t="e">
        <f t="shared" si="0"/>
        <v>#DIV/0!</v>
      </c>
      <c r="F15" s="23"/>
      <c r="G15" s="17" t="e">
        <f t="shared" si="1"/>
        <v>#DIV/0!</v>
      </c>
      <c r="H15" s="23"/>
      <c r="I15" s="23"/>
      <c r="J15" s="23"/>
    </row>
    <row r="16" spans="1:10" ht="15.75">
      <c r="A16" s="21" t="s">
        <v>34</v>
      </c>
      <c r="B16" s="22" t="s">
        <v>35</v>
      </c>
      <c r="C16" s="23">
        <v>42511.199999999997</v>
      </c>
      <c r="D16" s="23">
        <v>49080</v>
      </c>
      <c r="E16" s="17">
        <f t="shared" si="0"/>
        <v>115.45192796251342</v>
      </c>
      <c r="F16" s="23">
        <v>49080</v>
      </c>
      <c r="G16" s="17">
        <f t="shared" si="1"/>
        <v>115.45192796251342</v>
      </c>
      <c r="H16" s="23">
        <v>49996</v>
      </c>
      <c r="I16" s="23">
        <v>50249</v>
      </c>
      <c r="J16" s="23">
        <v>52162</v>
      </c>
    </row>
    <row r="17" spans="1:10" ht="15.75">
      <c r="A17" s="18" t="s">
        <v>36</v>
      </c>
      <c r="B17" s="15" t="s">
        <v>37</v>
      </c>
      <c r="C17" s="19">
        <f>C18+C19+C20</f>
        <v>1625</v>
      </c>
      <c r="D17" s="19">
        <f>D18+D19+D20</f>
        <v>0</v>
      </c>
      <c r="E17" s="17">
        <f t="shared" si="0"/>
        <v>0</v>
      </c>
      <c r="F17" s="19">
        <f>F18+F19+F20</f>
        <v>0</v>
      </c>
      <c r="G17" s="17">
        <f t="shared" si="1"/>
        <v>0</v>
      </c>
      <c r="H17" s="19">
        <f>H18+H19+H20</f>
        <v>0</v>
      </c>
      <c r="I17" s="19">
        <f>I18+I19+I20</f>
        <v>0</v>
      </c>
      <c r="J17" s="19">
        <f>J18+J19+J20</f>
        <v>0</v>
      </c>
    </row>
    <row r="18" spans="1:10" ht="15.75">
      <c r="A18" s="21" t="s">
        <v>38</v>
      </c>
      <c r="B18" s="22" t="s">
        <v>39</v>
      </c>
      <c r="C18" s="23">
        <v>1625</v>
      </c>
      <c r="D18" s="23"/>
      <c r="E18" s="17">
        <f t="shared" si="0"/>
        <v>0</v>
      </c>
      <c r="F18" s="23"/>
      <c r="G18" s="17">
        <f t="shared" si="1"/>
        <v>0</v>
      </c>
      <c r="H18" s="23"/>
      <c r="I18" s="23"/>
      <c r="J18" s="23"/>
    </row>
    <row r="19" spans="1:10" ht="15.75">
      <c r="A19" s="21" t="s">
        <v>40</v>
      </c>
      <c r="B19" s="22" t="s">
        <v>41</v>
      </c>
      <c r="C19" s="23"/>
      <c r="D19" s="23"/>
      <c r="E19" s="17" t="e">
        <f t="shared" si="0"/>
        <v>#DIV/0!</v>
      </c>
      <c r="F19" s="23"/>
      <c r="G19" s="17" t="e">
        <f t="shared" si="1"/>
        <v>#DIV/0!</v>
      </c>
      <c r="H19" s="23"/>
      <c r="I19" s="23"/>
      <c r="J19" s="23"/>
    </row>
    <row r="20" spans="1:10" ht="15.75" hidden="1">
      <c r="A20" s="21" t="s">
        <v>42</v>
      </c>
      <c r="B20" s="22" t="s">
        <v>43</v>
      </c>
      <c r="C20" s="20"/>
      <c r="D20" s="20"/>
      <c r="E20" s="17" t="e">
        <f t="shared" si="0"/>
        <v>#DIV/0!</v>
      </c>
      <c r="F20" s="20"/>
      <c r="G20" s="17" t="e">
        <f t="shared" si="1"/>
        <v>#DIV/0!</v>
      </c>
      <c r="H20" s="20"/>
      <c r="I20" s="20"/>
      <c r="J20" s="20"/>
    </row>
    <row r="21" spans="1:10" ht="28.5">
      <c r="A21" s="18" t="s">
        <v>44</v>
      </c>
      <c r="B21" s="15" t="s">
        <v>45</v>
      </c>
      <c r="C21" s="19">
        <f>C22+C23+C24+C25+C26+C27</f>
        <v>5895.1</v>
      </c>
      <c r="D21" s="19">
        <f>D22+D23+D24+D25+D26+D27</f>
        <v>18219.599999999999</v>
      </c>
      <c r="E21" s="17">
        <f t="shared" si="0"/>
        <v>309.06345948329965</v>
      </c>
      <c r="F21" s="19">
        <f>F22+F23+F24+F25+F26+F27</f>
        <v>18219.599999999999</v>
      </c>
      <c r="G21" s="17">
        <f t="shared" si="1"/>
        <v>309.06345948329965</v>
      </c>
      <c r="H21" s="19">
        <f>H22+H23+H24+H25+H26+H27</f>
        <v>7415</v>
      </c>
      <c r="I21" s="19">
        <f>I22+I23+I24+I25+I26+I27</f>
        <v>6126</v>
      </c>
      <c r="J21" s="19">
        <f>J22+J23+J24+J25+J26+J27</f>
        <v>6340</v>
      </c>
    </row>
    <row r="22" spans="1:10" ht="15.75">
      <c r="A22" s="21" t="s">
        <v>46</v>
      </c>
      <c r="B22" s="22" t="s">
        <v>47</v>
      </c>
      <c r="C22" s="23"/>
      <c r="D22" s="23"/>
      <c r="E22" s="17" t="e">
        <f t="shared" si="0"/>
        <v>#DIV/0!</v>
      </c>
      <c r="F22" s="23"/>
      <c r="G22" s="17" t="e">
        <f t="shared" si="1"/>
        <v>#DIV/0!</v>
      </c>
      <c r="H22" s="23"/>
      <c r="I22" s="23"/>
      <c r="J22" s="23"/>
    </row>
    <row r="23" spans="1:10" ht="15.75">
      <c r="A23" s="24" t="s">
        <v>48</v>
      </c>
      <c r="B23" s="25" t="s">
        <v>49</v>
      </c>
      <c r="C23" s="23">
        <v>1193</v>
      </c>
      <c r="D23" s="23">
        <v>1229</v>
      </c>
      <c r="E23" s="17">
        <f t="shared" si="0"/>
        <v>103.01760268231351</v>
      </c>
      <c r="F23" s="23">
        <v>1229</v>
      </c>
      <c r="G23" s="17">
        <f t="shared" si="1"/>
        <v>103.01760268231351</v>
      </c>
      <c r="H23" s="23">
        <v>1246</v>
      </c>
      <c r="I23" s="23">
        <v>1310</v>
      </c>
      <c r="J23" s="23">
        <v>1362</v>
      </c>
    </row>
    <row r="24" spans="1:10" ht="15.75">
      <c r="A24" s="26" t="s">
        <v>50</v>
      </c>
      <c r="B24" s="27" t="s">
        <v>51</v>
      </c>
      <c r="C24" s="23"/>
      <c r="D24" s="23"/>
      <c r="E24" s="17" t="e">
        <f t="shared" si="0"/>
        <v>#DIV/0!</v>
      </c>
      <c r="F24" s="23"/>
      <c r="G24" s="17" t="e">
        <f t="shared" si="1"/>
        <v>#DIV/0!</v>
      </c>
      <c r="H24" s="23"/>
      <c r="I24" s="23"/>
      <c r="J24" s="23"/>
    </row>
    <row r="25" spans="1:10" ht="24.75" customHeight="1">
      <c r="A25" s="26" t="s">
        <v>52</v>
      </c>
      <c r="B25" s="27" t="s">
        <v>53</v>
      </c>
      <c r="C25" s="23">
        <v>4642.6000000000004</v>
      </c>
      <c r="D25" s="23">
        <v>12701.6</v>
      </c>
      <c r="E25" s="17">
        <f t="shared" si="0"/>
        <v>273.58807564726663</v>
      </c>
      <c r="F25" s="23">
        <v>12701.6</v>
      </c>
      <c r="G25" s="17">
        <f t="shared" si="1"/>
        <v>273.58807564726663</v>
      </c>
      <c r="H25" s="23">
        <v>6022</v>
      </c>
      <c r="I25" s="23">
        <v>4669</v>
      </c>
      <c r="J25" s="23">
        <v>4831</v>
      </c>
    </row>
    <row r="26" spans="1:10" ht="19.5" customHeight="1">
      <c r="A26" s="21" t="s">
        <v>54</v>
      </c>
      <c r="B26" s="22" t="s">
        <v>55</v>
      </c>
      <c r="C26" s="23"/>
      <c r="D26" s="23"/>
      <c r="E26" s="17" t="e">
        <f t="shared" si="0"/>
        <v>#DIV/0!</v>
      </c>
      <c r="F26" s="23"/>
      <c r="G26" s="17" t="e">
        <f t="shared" si="1"/>
        <v>#DIV/0!</v>
      </c>
      <c r="H26" s="23"/>
      <c r="I26" s="23"/>
      <c r="J26" s="23"/>
    </row>
    <row r="27" spans="1:10" ht="30">
      <c r="A27" s="21" t="s">
        <v>56</v>
      </c>
      <c r="B27" s="22" t="s">
        <v>57</v>
      </c>
      <c r="C27" s="23">
        <v>59.5</v>
      </c>
      <c r="D27" s="23">
        <v>4289</v>
      </c>
      <c r="E27" s="17">
        <f t="shared" si="0"/>
        <v>7208.4033613445381</v>
      </c>
      <c r="F27" s="23">
        <v>4289</v>
      </c>
      <c r="G27" s="17">
        <f t="shared" si="1"/>
        <v>7208.4033613445381</v>
      </c>
      <c r="H27" s="23">
        <v>147</v>
      </c>
      <c r="I27" s="23">
        <v>147</v>
      </c>
      <c r="J27" s="23">
        <v>147</v>
      </c>
    </row>
    <row r="28" spans="1:10" ht="15.75">
      <c r="A28" s="18" t="s">
        <v>58</v>
      </c>
      <c r="B28" s="15" t="s">
        <v>59</v>
      </c>
      <c r="C28" s="19">
        <f>C29+C30+C31+C32+C33+C34+C35+C36+C37</f>
        <v>51013.599999999999</v>
      </c>
      <c r="D28" s="19">
        <f>D29+D30+D31+D32+D33+D34+D35+D36+D37</f>
        <v>398424.29814999999</v>
      </c>
      <c r="E28" s="17">
        <f t="shared" si="0"/>
        <v>781.01584312810701</v>
      </c>
      <c r="F28" s="19">
        <f>F29+F30+F31+F32+F33+F34+F35+F36+F37</f>
        <v>364318.29814999999</v>
      </c>
      <c r="G28" s="17">
        <f t="shared" si="1"/>
        <v>714.1591617725469</v>
      </c>
      <c r="H28" s="19">
        <f>H29+H30+H31+H32+H33+H34+H35+H36+H37</f>
        <v>63185.3</v>
      </c>
      <c r="I28" s="19">
        <f>I29+I30+I31+I32+I33+I34+I35+I36+I37</f>
        <v>34593.199999999997</v>
      </c>
      <c r="J28" s="19">
        <f>J29+J30+J31+J32+J33+J34+J35+J36+J37</f>
        <v>19995.3</v>
      </c>
    </row>
    <row r="29" spans="1:10" ht="15.75">
      <c r="A29" s="21" t="s">
        <v>60</v>
      </c>
      <c r="B29" s="22" t="s">
        <v>61</v>
      </c>
      <c r="C29" s="23">
        <v>405.9</v>
      </c>
      <c r="D29" s="23"/>
      <c r="E29" s="17">
        <f t="shared" si="0"/>
        <v>0</v>
      </c>
      <c r="F29" s="23"/>
      <c r="G29" s="17">
        <f t="shared" si="1"/>
        <v>0</v>
      </c>
      <c r="H29" s="23"/>
      <c r="I29" s="23"/>
      <c r="J29" s="23"/>
    </row>
    <row r="30" spans="1:10" ht="15.75" hidden="1">
      <c r="A30" s="21" t="s">
        <v>62</v>
      </c>
      <c r="B30" s="22" t="s">
        <v>63</v>
      </c>
      <c r="C30" s="23"/>
      <c r="D30" s="23"/>
      <c r="E30" s="17" t="e">
        <f t="shared" si="0"/>
        <v>#DIV/0!</v>
      </c>
      <c r="F30" s="23"/>
      <c r="G30" s="17" t="e">
        <f t="shared" si="1"/>
        <v>#DIV/0!</v>
      </c>
      <c r="H30" s="23"/>
      <c r="I30" s="23"/>
      <c r="J30" s="23"/>
    </row>
    <row r="31" spans="1:10" ht="15.75">
      <c r="A31" s="21" t="s">
        <v>64</v>
      </c>
      <c r="B31" s="22" t="s">
        <v>65</v>
      </c>
      <c r="C31" s="23">
        <v>567.29999999999995</v>
      </c>
      <c r="D31" s="23">
        <v>355.1</v>
      </c>
      <c r="E31" s="17">
        <f t="shared" si="0"/>
        <v>62.594747047417599</v>
      </c>
      <c r="F31" s="23">
        <v>355.1</v>
      </c>
      <c r="G31" s="17">
        <f t="shared" si="1"/>
        <v>62.594747047417599</v>
      </c>
      <c r="H31" s="23">
        <v>303.89999999999998</v>
      </c>
      <c r="I31" s="23">
        <v>263.8</v>
      </c>
      <c r="J31" s="23">
        <v>229.9</v>
      </c>
    </row>
    <row r="32" spans="1:10" ht="24.75" customHeight="1">
      <c r="A32" s="21" t="s">
        <v>66</v>
      </c>
      <c r="B32" s="22" t="s">
        <v>67</v>
      </c>
      <c r="C32" s="23"/>
      <c r="D32" s="23"/>
      <c r="E32" s="17" t="e">
        <f t="shared" si="0"/>
        <v>#DIV/0!</v>
      </c>
      <c r="F32" s="23"/>
      <c r="G32" s="17" t="e">
        <f t="shared" si="1"/>
        <v>#DIV/0!</v>
      </c>
      <c r="H32" s="23"/>
      <c r="I32" s="23"/>
      <c r="J32" s="23"/>
    </row>
    <row r="33" spans="1:10" ht="15.75">
      <c r="A33" s="21" t="s">
        <v>68</v>
      </c>
      <c r="B33" s="22" t="s">
        <v>69</v>
      </c>
      <c r="C33" s="23"/>
      <c r="D33" s="23"/>
      <c r="E33" s="17" t="e">
        <f t="shared" si="0"/>
        <v>#DIV/0!</v>
      </c>
      <c r="F33" s="23"/>
      <c r="G33" s="17" t="e">
        <f t="shared" si="1"/>
        <v>#DIV/0!</v>
      </c>
      <c r="H33" s="23"/>
      <c r="I33" s="23"/>
      <c r="J33" s="23"/>
    </row>
    <row r="34" spans="1:10" ht="15.75">
      <c r="A34" s="21" t="s">
        <v>70</v>
      </c>
      <c r="B34" s="22" t="s">
        <v>71</v>
      </c>
      <c r="C34" s="23">
        <v>13691.3</v>
      </c>
      <c r="D34" s="23">
        <v>11305.8</v>
      </c>
      <c r="E34" s="17">
        <f t="shared" si="0"/>
        <v>82.576526699436869</v>
      </c>
      <c r="F34" s="23">
        <v>11305.8</v>
      </c>
      <c r="G34" s="17">
        <f t="shared" si="1"/>
        <v>82.576526699436869</v>
      </c>
      <c r="H34" s="23">
        <v>12200.4</v>
      </c>
      <c r="I34" s="23">
        <f>4294.4+7906</f>
        <v>12200.4</v>
      </c>
      <c r="J34" s="23">
        <v>2795.4</v>
      </c>
    </row>
    <row r="35" spans="1:10" ht="15.75">
      <c r="A35" s="21" t="s">
        <v>72</v>
      </c>
      <c r="B35" s="22" t="s">
        <v>73</v>
      </c>
      <c r="C35" s="23">
        <v>35947.5</v>
      </c>
      <c r="D35" s="23">
        <v>382572.29814999999</v>
      </c>
      <c r="E35" s="17">
        <f t="shared" si="0"/>
        <v>1064.2528636205577</v>
      </c>
      <c r="F35" s="23">
        <f>382572.29815-32400-1706</f>
        <v>348466.29814999999</v>
      </c>
      <c r="G35" s="17">
        <f t="shared" si="1"/>
        <v>969.3756120731623</v>
      </c>
      <c r="H35" s="23">
        <v>50128</v>
      </c>
      <c r="I35" s="23">
        <v>16426</v>
      </c>
      <c r="J35" s="23">
        <v>16597</v>
      </c>
    </row>
    <row r="36" spans="1:10" ht="15.75" hidden="1">
      <c r="A36" s="21" t="s">
        <v>74</v>
      </c>
      <c r="B36" s="22" t="s">
        <v>75</v>
      </c>
      <c r="C36" s="23"/>
      <c r="D36" s="23"/>
      <c r="E36" s="17" t="e">
        <f t="shared" si="0"/>
        <v>#DIV/0!</v>
      </c>
      <c r="F36" s="23"/>
      <c r="G36" s="17" t="e">
        <f t="shared" si="1"/>
        <v>#DIV/0!</v>
      </c>
      <c r="H36" s="23"/>
      <c r="I36" s="23"/>
      <c r="J36" s="23"/>
    </row>
    <row r="37" spans="1:10" ht="15.75">
      <c r="A37" s="21" t="s">
        <v>76</v>
      </c>
      <c r="B37" s="22" t="s">
        <v>77</v>
      </c>
      <c r="C37" s="23">
        <v>401.6</v>
      </c>
      <c r="D37" s="23">
        <v>4191.1000000000004</v>
      </c>
      <c r="E37" s="17">
        <f t="shared" si="0"/>
        <v>1043.6005976095619</v>
      </c>
      <c r="F37" s="23">
        <v>4191.1000000000004</v>
      </c>
      <c r="G37" s="17">
        <f t="shared" si="1"/>
        <v>1043.6005976095619</v>
      </c>
      <c r="H37" s="23">
        <v>553</v>
      </c>
      <c r="I37" s="23">
        <v>5703</v>
      </c>
      <c r="J37" s="23">
        <v>373</v>
      </c>
    </row>
    <row r="38" spans="1:10" ht="15.75">
      <c r="A38" s="18" t="s">
        <v>78</v>
      </c>
      <c r="B38" s="15" t="s">
        <v>79</v>
      </c>
      <c r="C38" s="19">
        <f>C39+C40+C41+C42+C43</f>
        <v>24612.9</v>
      </c>
      <c r="D38" s="19">
        <f>D39+D40+D41+D42+D43</f>
        <v>93542.913850000012</v>
      </c>
      <c r="E38" s="17">
        <f t="shared" si="0"/>
        <v>380.05644946349275</v>
      </c>
      <c r="F38" s="19">
        <f>F39+F40+F41+F42+F43</f>
        <v>93257.5</v>
      </c>
      <c r="G38" s="17">
        <f t="shared" si="1"/>
        <v>378.89683864965116</v>
      </c>
      <c r="H38" s="19">
        <f>H39+H40+H41+H42+H43</f>
        <v>20377.3</v>
      </c>
      <c r="I38" s="19">
        <f>I39+I40+I41+I42+I43</f>
        <v>17591.2</v>
      </c>
      <c r="J38" s="19">
        <f>J39+J40+J41+J42+J43</f>
        <v>15828</v>
      </c>
    </row>
    <row r="39" spans="1:10" ht="15.75">
      <c r="A39" s="21" t="s">
        <v>80</v>
      </c>
      <c r="B39" s="22" t="s">
        <v>81</v>
      </c>
      <c r="C39" s="20">
        <v>1547.2</v>
      </c>
      <c r="D39" s="20">
        <v>510</v>
      </c>
      <c r="E39" s="17">
        <f t="shared" si="0"/>
        <v>32.962771458117892</v>
      </c>
      <c r="F39" s="20">
        <v>510</v>
      </c>
      <c r="G39" s="17">
        <f t="shared" si="1"/>
        <v>32.962771458117892</v>
      </c>
      <c r="H39" s="20">
        <v>85</v>
      </c>
      <c r="I39" s="20">
        <v>88</v>
      </c>
      <c r="J39" s="20">
        <v>92</v>
      </c>
    </row>
    <row r="40" spans="1:10" ht="22.5" customHeight="1">
      <c r="A40" s="21" t="s">
        <v>82</v>
      </c>
      <c r="B40" s="22" t="s">
        <v>83</v>
      </c>
      <c r="C40" s="23"/>
      <c r="D40" s="23">
        <v>45593</v>
      </c>
      <c r="E40" s="17" t="e">
        <f t="shared" si="0"/>
        <v>#DIV/0!</v>
      </c>
      <c r="F40" s="23">
        <v>45593</v>
      </c>
      <c r="G40" s="17" t="e">
        <f t="shared" si="1"/>
        <v>#DIV/0!</v>
      </c>
      <c r="H40" s="23"/>
      <c r="I40" s="23"/>
      <c r="J40" s="23"/>
    </row>
    <row r="41" spans="1:10" ht="22.5" customHeight="1">
      <c r="A41" s="21" t="s">
        <v>84</v>
      </c>
      <c r="B41" s="22" t="s">
        <v>85</v>
      </c>
      <c r="C41" s="23">
        <v>23065.7</v>
      </c>
      <c r="D41" s="23">
        <v>47439.913850000004</v>
      </c>
      <c r="E41" s="17">
        <f t="shared" si="0"/>
        <v>205.67298564535221</v>
      </c>
      <c r="F41" s="23">
        <f>47439.9-285.4</f>
        <v>47154.5</v>
      </c>
      <c r="G41" s="17">
        <f t="shared" si="1"/>
        <v>204.43559050885079</v>
      </c>
      <c r="H41" s="23">
        <v>20292.3</v>
      </c>
      <c r="I41" s="23">
        <v>17503.2</v>
      </c>
      <c r="J41" s="23">
        <v>15736</v>
      </c>
    </row>
    <row r="42" spans="1:10" ht="30" hidden="1">
      <c r="A42" s="21" t="s">
        <v>86</v>
      </c>
      <c r="B42" s="22" t="s">
        <v>87</v>
      </c>
      <c r="C42" s="23"/>
      <c r="D42" s="23"/>
      <c r="E42" s="17" t="e">
        <f t="shared" si="0"/>
        <v>#DIV/0!</v>
      </c>
      <c r="F42" s="23"/>
      <c r="G42" s="17" t="e">
        <f t="shared" si="1"/>
        <v>#DIV/0!</v>
      </c>
      <c r="H42" s="23"/>
      <c r="I42" s="23"/>
      <c r="J42" s="23"/>
    </row>
    <row r="43" spans="1:10" ht="15.75">
      <c r="A43" s="21" t="s">
        <v>88</v>
      </c>
      <c r="B43" s="22" t="s">
        <v>89</v>
      </c>
      <c r="C43" s="23"/>
      <c r="D43" s="23"/>
      <c r="E43" s="17" t="e">
        <f t="shared" si="0"/>
        <v>#DIV/0!</v>
      </c>
      <c r="F43" s="23"/>
      <c r="G43" s="17" t="e">
        <f t="shared" si="1"/>
        <v>#DIV/0!</v>
      </c>
      <c r="H43" s="23"/>
      <c r="I43" s="23"/>
      <c r="J43" s="23"/>
    </row>
    <row r="44" spans="1:10" ht="15.75">
      <c r="A44" s="18" t="s">
        <v>90</v>
      </c>
      <c r="B44" s="15" t="s">
        <v>91</v>
      </c>
      <c r="C44" s="19">
        <f>C45+C46+C47</f>
        <v>501</v>
      </c>
      <c r="D44" s="19">
        <f>D45+D46+D47</f>
        <v>2211</v>
      </c>
      <c r="E44" s="17">
        <f t="shared" si="0"/>
        <v>441.31736526946111</v>
      </c>
      <c r="F44" s="19">
        <f>F45+F46+F47</f>
        <v>2211</v>
      </c>
      <c r="G44" s="17">
        <f t="shared" si="1"/>
        <v>441.31736526946111</v>
      </c>
      <c r="H44" s="19">
        <f>H45+H46+H47</f>
        <v>1803</v>
      </c>
      <c r="I44" s="19">
        <f>I45+I46+I47</f>
        <v>1805</v>
      </c>
      <c r="J44" s="19">
        <f>J45+J46+J47</f>
        <v>628</v>
      </c>
    </row>
    <row r="45" spans="1:10" ht="15.75" hidden="1">
      <c r="A45" s="21" t="s">
        <v>92</v>
      </c>
      <c r="B45" s="22" t="s">
        <v>93</v>
      </c>
      <c r="C45" s="20"/>
      <c r="D45" s="20"/>
      <c r="E45" s="17" t="e">
        <f t="shared" si="0"/>
        <v>#DIV/0!</v>
      </c>
      <c r="F45" s="20"/>
      <c r="G45" s="17" t="e">
        <f t="shared" si="1"/>
        <v>#DIV/0!</v>
      </c>
      <c r="H45" s="20"/>
      <c r="I45" s="20"/>
      <c r="J45" s="20"/>
    </row>
    <row r="46" spans="1:10" ht="15.75">
      <c r="A46" s="21" t="s">
        <v>94</v>
      </c>
      <c r="B46" s="22" t="s">
        <v>95</v>
      </c>
      <c r="C46" s="23"/>
      <c r="D46" s="23">
        <v>1338</v>
      </c>
      <c r="E46" s="17" t="e">
        <f t="shared" si="0"/>
        <v>#DIV/0!</v>
      </c>
      <c r="F46" s="23">
        <v>1338</v>
      </c>
      <c r="G46" s="17" t="e">
        <f t="shared" si="1"/>
        <v>#DIV/0!</v>
      </c>
      <c r="H46" s="23">
        <v>1225</v>
      </c>
      <c r="I46" s="23">
        <v>1200</v>
      </c>
      <c r="J46" s="23"/>
    </row>
    <row r="47" spans="1:10" ht="15.75">
      <c r="A47" s="21" t="s">
        <v>96</v>
      </c>
      <c r="B47" s="22" t="s">
        <v>97</v>
      </c>
      <c r="C47" s="23">
        <v>501</v>
      </c>
      <c r="D47" s="23">
        <v>873</v>
      </c>
      <c r="E47" s="17">
        <f t="shared" si="0"/>
        <v>174.25149700598803</v>
      </c>
      <c r="F47" s="23">
        <v>873</v>
      </c>
      <c r="G47" s="17">
        <f t="shared" si="1"/>
        <v>174.25149700598803</v>
      </c>
      <c r="H47" s="23">
        <v>578</v>
      </c>
      <c r="I47" s="23">
        <v>605</v>
      </c>
      <c r="J47" s="23">
        <v>628</v>
      </c>
    </row>
    <row r="48" spans="1:10" ht="15.75">
      <c r="A48" s="18" t="s">
        <v>98</v>
      </c>
      <c r="B48" s="15" t="s">
        <v>99</v>
      </c>
      <c r="C48" s="19">
        <f>C49+C50+C51+C52+C53+C54+C55+C56+C57</f>
        <v>560371</v>
      </c>
      <c r="D48" s="19">
        <f>D49+D50+D51+D52+D53+D54+D55+D56+D57</f>
        <v>684089.58401999995</v>
      </c>
      <c r="E48" s="17">
        <f t="shared" si="0"/>
        <v>122.07797762910641</v>
      </c>
      <c r="F48" s="19">
        <f>F49+F50+F51+F52+F53+F54+F55+F56+F57</f>
        <v>684089.58401999995</v>
      </c>
      <c r="G48" s="17">
        <f t="shared" si="1"/>
        <v>122.07797762910641</v>
      </c>
      <c r="H48" s="19">
        <f>H49+H50+H51+H52+H53+H54+H55+H56+H57</f>
        <v>680019.4</v>
      </c>
      <c r="I48" s="19">
        <f>I49+I50+I51+I52+I53+I54+I55+I56+I57</f>
        <v>685298.60000000009</v>
      </c>
      <c r="J48" s="19">
        <f>J49+J50+J51+J52+J53+J54+J55+J56+J57</f>
        <v>687579.2</v>
      </c>
    </row>
    <row r="49" spans="1:10" ht="23.25" customHeight="1">
      <c r="A49" s="21" t="s">
        <v>100</v>
      </c>
      <c r="B49" s="22" t="s">
        <v>101</v>
      </c>
      <c r="C49" s="23">
        <v>164632.20000000001</v>
      </c>
      <c r="D49" s="23">
        <v>189040.34902000002</v>
      </c>
      <c r="E49" s="17">
        <f t="shared" si="0"/>
        <v>114.82586579053186</v>
      </c>
      <c r="F49" s="23">
        <v>189040.34902000002</v>
      </c>
      <c r="G49" s="17">
        <f t="shared" si="1"/>
        <v>114.82586579053186</v>
      </c>
      <c r="H49" s="23">
        <v>182567</v>
      </c>
      <c r="I49" s="23">
        <v>180102</v>
      </c>
      <c r="J49" s="23">
        <v>181474</v>
      </c>
    </row>
    <row r="50" spans="1:10" ht="15.75">
      <c r="A50" s="21" t="s">
        <v>102</v>
      </c>
      <c r="B50" s="22" t="s">
        <v>103</v>
      </c>
      <c r="C50" s="23">
        <v>319621.3</v>
      </c>
      <c r="D50" s="23">
        <v>402213.23499999999</v>
      </c>
      <c r="E50" s="17">
        <f t="shared" si="0"/>
        <v>125.84056037566957</v>
      </c>
      <c r="F50" s="23">
        <v>402213.23499999999</v>
      </c>
      <c r="G50" s="17">
        <f t="shared" si="1"/>
        <v>125.84056037566957</v>
      </c>
      <c r="H50" s="23">
        <v>406215.4</v>
      </c>
      <c r="I50" s="23">
        <f>408656.4+3160.2</f>
        <v>411816.60000000003</v>
      </c>
      <c r="J50" s="23">
        <v>409025.2</v>
      </c>
    </row>
    <row r="51" spans="1:10" ht="15.75">
      <c r="A51" s="21" t="s">
        <v>104</v>
      </c>
      <c r="B51" s="22" t="s">
        <v>105</v>
      </c>
      <c r="C51" s="23">
        <v>40063.4</v>
      </c>
      <c r="D51" s="23">
        <v>42768</v>
      </c>
      <c r="E51" s="17">
        <f t="shared" si="0"/>
        <v>106.75079998202848</v>
      </c>
      <c r="F51" s="23">
        <v>42768</v>
      </c>
      <c r="G51" s="17">
        <f t="shared" si="1"/>
        <v>106.75079998202848</v>
      </c>
      <c r="H51" s="23">
        <v>54073</v>
      </c>
      <c r="I51" s="23">
        <v>55374</v>
      </c>
      <c r="J51" s="23">
        <v>57557</v>
      </c>
    </row>
    <row r="52" spans="1:10" ht="15.75">
      <c r="A52" s="21" t="s">
        <v>106</v>
      </c>
      <c r="B52" s="22" t="s">
        <v>107</v>
      </c>
      <c r="C52" s="23"/>
      <c r="D52" s="23"/>
      <c r="E52" s="17" t="e">
        <f t="shared" si="0"/>
        <v>#DIV/0!</v>
      </c>
      <c r="F52" s="23"/>
      <c r="G52" s="17" t="e">
        <f t="shared" si="1"/>
        <v>#DIV/0!</v>
      </c>
      <c r="H52" s="23"/>
      <c r="I52" s="23"/>
      <c r="J52" s="23"/>
    </row>
    <row r="53" spans="1:10" ht="30">
      <c r="A53" s="21" t="s">
        <v>108</v>
      </c>
      <c r="B53" s="22" t="s">
        <v>109</v>
      </c>
      <c r="C53" s="23">
        <v>89.8</v>
      </c>
      <c r="D53" s="23">
        <v>229</v>
      </c>
      <c r="E53" s="17">
        <f t="shared" si="0"/>
        <v>255.01113585746103</v>
      </c>
      <c r="F53" s="23">
        <v>229</v>
      </c>
      <c r="G53" s="17">
        <f t="shared" si="1"/>
        <v>255.01113585746103</v>
      </c>
      <c r="H53" s="23">
        <v>286</v>
      </c>
      <c r="I53" s="23">
        <v>111</v>
      </c>
      <c r="J53" s="23">
        <v>123</v>
      </c>
    </row>
    <row r="54" spans="1:10" ht="15.75">
      <c r="A54" s="21" t="s">
        <v>110</v>
      </c>
      <c r="B54" s="22" t="s">
        <v>111</v>
      </c>
      <c r="C54" s="23"/>
      <c r="D54" s="23"/>
      <c r="E54" s="17" t="e">
        <f t="shared" si="0"/>
        <v>#DIV/0!</v>
      </c>
      <c r="F54" s="23"/>
      <c r="G54" s="17" t="e">
        <f t="shared" si="1"/>
        <v>#DIV/0!</v>
      </c>
      <c r="H54" s="23"/>
      <c r="I54" s="23"/>
      <c r="J54" s="23"/>
    </row>
    <row r="55" spans="1:10" ht="15.75">
      <c r="A55" s="21" t="s">
        <v>112</v>
      </c>
      <c r="B55" s="22" t="s">
        <v>113</v>
      </c>
      <c r="C55" s="23">
        <v>4669.6000000000004</v>
      </c>
      <c r="D55" s="23">
        <v>14898</v>
      </c>
      <c r="E55" s="17">
        <f t="shared" si="0"/>
        <v>319.04231625835189</v>
      </c>
      <c r="F55" s="23">
        <v>14898</v>
      </c>
      <c r="G55" s="17">
        <f t="shared" si="1"/>
        <v>319.04231625835189</v>
      </c>
      <c r="H55" s="23">
        <v>1329</v>
      </c>
      <c r="I55" s="23">
        <v>1052</v>
      </c>
      <c r="J55" s="23">
        <v>1092</v>
      </c>
    </row>
    <row r="56" spans="1:10" ht="15.75">
      <c r="A56" s="21" t="s">
        <v>114</v>
      </c>
      <c r="B56" s="22" t="s">
        <v>115</v>
      </c>
      <c r="C56" s="23"/>
      <c r="D56" s="23"/>
      <c r="E56" s="17" t="e">
        <f t="shared" si="0"/>
        <v>#DIV/0!</v>
      </c>
      <c r="F56" s="23"/>
      <c r="G56" s="17" t="e">
        <f t="shared" si="1"/>
        <v>#DIV/0!</v>
      </c>
      <c r="H56" s="23"/>
      <c r="I56" s="23"/>
      <c r="J56" s="23"/>
    </row>
    <row r="57" spans="1:10" ht="15.75">
      <c r="A57" s="21" t="s">
        <v>116</v>
      </c>
      <c r="B57" s="22" t="s">
        <v>117</v>
      </c>
      <c r="C57" s="23">
        <v>31294.7</v>
      </c>
      <c r="D57" s="23">
        <v>34941</v>
      </c>
      <c r="E57" s="17">
        <f t="shared" si="0"/>
        <v>111.65149370340663</v>
      </c>
      <c r="F57" s="23">
        <v>34941</v>
      </c>
      <c r="G57" s="17">
        <f t="shared" si="1"/>
        <v>111.65149370340663</v>
      </c>
      <c r="H57" s="23">
        <v>35549</v>
      </c>
      <c r="I57" s="23">
        <v>36843</v>
      </c>
      <c r="J57" s="23">
        <v>38308</v>
      </c>
    </row>
    <row r="58" spans="1:10" ht="15.75">
      <c r="A58" s="18" t="s">
        <v>118</v>
      </c>
      <c r="B58" s="15" t="s">
        <v>119</v>
      </c>
      <c r="C58" s="19">
        <f>C59+C60+C61+C62</f>
        <v>112714.8</v>
      </c>
      <c r="D58" s="19">
        <f>D59+D60+D61+D62</f>
        <v>93260.2</v>
      </c>
      <c r="E58" s="17">
        <f t="shared" si="0"/>
        <v>82.739977358785183</v>
      </c>
      <c r="F58" s="19">
        <f>F59+F60+F61+F62</f>
        <v>93260.2</v>
      </c>
      <c r="G58" s="17">
        <f t="shared" si="1"/>
        <v>82.739977358785183</v>
      </c>
      <c r="H58" s="19">
        <f>H59+H60+H61+H62</f>
        <v>92419.7</v>
      </c>
      <c r="I58" s="19">
        <f>I59+I60+I61+I62</f>
        <v>96801.4</v>
      </c>
      <c r="J58" s="19">
        <f>J59+J60+J61+J62</f>
        <v>102635.1</v>
      </c>
    </row>
    <row r="59" spans="1:10" ht="22.5" customHeight="1">
      <c r="A59" s="21" t="s">
        <v>120</v>
      </c>
      <c r="B59" s="22" t="s">
        <v>121</v>
      </c>
      <c r="C59" s="23">
        <v>108195.6</v>
      </c>
      <c r="D59" s="23">
        <v>88324.2</v>
      </c>
      <c r="E59" s="17">
        <f t="shared" si="0"/>
        <v>81.633818750485219</v>
      </c>
      <c r="F59" s="23">
        <v>88324.2</v>
      </c>
      <c r="G59" s="17">
        <f t="shared" si="1"/>
        <v>81.633818750485219</v>
      </c>
      <c r="H59" s="23">
        <v>87481.7</v>
      </c>
      <c r="I59" s="23">
        <v>91493.4</v>
      </c>
      <c r="J59" s="23">
        <v>97049.1</v>
      </c>
    </row>
    <row r="60" spans="1:10" ht="15" customHeight="1">
      <c r="A60" s="21" t="s">
        <v>122</v>
      </c>
      <c r="B60" s="22" t="s">
        <v>123</v>
      </c>
      <c r="C60" s="23">
        <v>2134</v>
      </c>
      <c r="D60" s="23">
        <v>2337</v>
      </c>
      <c r="E60" s="17">
        <f t="shared" si="0"/>
        <v>109.51265229615746</v>
      </c>
      <c r="F60" s="23">
        <v>2337</v>
      </c>
      <c r="G60" s="17">
        <f t="shared" si="1"/>
        <v>109.51265229615746</v>
      </c>
      <c r="H60" s="23">
        <v>2509</v>
      </c>
      <c r="I60" s="23">
        <v>2698</v>
      </c>
      <c r="J60" s="23">
        <v>2874</v>
      </c>
    </row>
    <row r="61" spans="1:10" ht="19.5" hidden="1" customHeight="1">
      <c r="A61" s="21" t="s">
        <v>124</v>
      </c>
      <c r="B61" s="22" t="s">
        <v>125</v>
      </c>
      <c r="C61" s="23"/>
      <c r="D61" s="23"/>
      <c r="E61" s="17" t="e">
        <f t="shared" si="0"/>
        <v>#DIV/0!</v>
      </c>
      <c r="F61" s="23"/>
      <c r="G61" s="17" t="e">
        <f t="shared" si="1"/>
        <v>#DIV/0!</v>
      </c>
      <c r="H61" s="23"/>
      <c r="I61" s="23"/>
      <c r="J61" s="23"/>
    </row>
    <row r="62" spans="1:10" ht="15.75">
      <c r="A62" s="21" t="s">
        <v>126</v>
      </c>
      <c r="B62" s="22" t="s">
        <v>127</v>
      </c>
      <c r="C62" s="23">
        <v>2385.1999999999998</v>
      </c>
      <c r="D62" s="23">
        <v>2599</v>
      </c>
      <c r="E62" s="17">
        <f t="shared" si="0"/>
        <v>108.96360892168373</v>
      </c>
      <c r="F62" s="23">
        <v>2599</v>
      </c>
      <c r="G62" s="17">
        <f t="shared" si="1"/>
        <v>108.96360892168373</v>
      </c>
      <c r="H62" s="23">
        <v>2429</v>
      </c>
      <c r="I62" s="23">
        <v>2610</v>
      </c>
      <c r="J62" s="23">
        <v>2712</v>
      </c>
    </row>
    <row r="63" spans="1:10" ht="15.75">
      <c r="A63" s="18" t="s">
        <v>128</v>
      </c>
      <c r="B63" s="15" t="s">
        <v>129</v>
      </c>
      <c r="C63" s="19">
        <f>C64+C65+C67+C68+C69+C72</f>
        <v>15519.2</v>
      </c>
      <c r="D63" s="19">
        <f t="shared" ref="D63:F63" si="2">D64+D65+D67+D68+D69+D72</f>
        <v>4817</v>
      </c>
      <c r="E63" s="19" t="e">
        <f t="shared" si="2"/>
        <v>#DIV/0!</v>
      </c>
      <c r="F63" s="19">
        <f t="shared" si="2"/>
        <v>4817</v>
      </c>
      <c r="G63" s="17">
        <f t="shared" si="1"/>
        <v>31.038971080983551</v>
      </c>
      <c r="H63" s="19"/>
      <c r="I63" s="19"/>
      <c r="J63" s="19"/>
    </row>
    <row r="64" spans="1:10" ht="21.75" customHeight="1">
      <c r="A64" s="21" t="s">
        <v>130</v>
      </c>
      <c r="B64" s="22" t="s">
        <v>131</v>
      </c>
      <c r="C64" s="23"/>
      <c r="D64" s="23"/>
      <c r="E64" s="17" t="e">
        <f t="shared" si="0"/>
        <v>#DIV/0!</v>
      </c>
      <c r="F64" s="23"/>
      <c r="G64" s="17" t="e">
        <f t="shared" si="1"/>
        <v>#DIV/0!</v>
      </c>
      <c r="H64" s="23"/>
      <c r="I64" s="23"/>
      <c r="J64" s="23"/>
    </row>
    <row r="65" spans="1:10" ht="15.75">
      <c r="A65" s="21" t="s">
        <v>132</v>
      </c>
      <c r="B65" s="22" t="s">
        <v>133</v>
      </c>
      <c r="C65" s="23"/>
      <c r="D65" s="23"/>
      <c r="E65" s="17" t="e">
        <f t="shared" si="0"/>
        <v>#DIV/0!</v>
      </c>
      <c r="F65" s="23"/>
      <c r="G65" s="17" t="e">
        <f t="shared" si="1"/>
        <v>#DIV/0!</v>
      </c>
      <c r="H65" s="23"/>
      <c r="I65" s="23"/>
      <c r="J65" s="23"/>
    </row>
    <row r="66" spans="1:10" ht="15.75" hidden="1">
      <c r="A66" s="21" t="s">
        <v>134</v>
      </c>
      <c r="B66" s="22" t="s">
        <v>135</v>
      </c>
      <c r="C66" s="23"/>
      <c r="D66" s="23"/>
      <c r="E66" s="17" t="e">
        <f t="shared" si="0"/>
        <v>#DIV/0!</v>
      </c>
      <c r="F66" s="23"/>
      <c r="G66" s="17" t="e">
        <f t="shared" si="1"/>
        <v>#DIV/0!</v>
      </c>
      <c r="H66" s="23"/>
      <c r="I66" s="23"/>
      <c r="J66" s="23"/>
    </row>
    <row r="67" spans="1:10" ht="15.75">
      <c r="A67" s="21" t="s">
        <v>136</v>
      </c>
      <c r="B67" s="22" t="s">
        <v>137</v>
      </c>
      <c r="C67" s="23"/>
      <c r="D67" s="23"/>
      <c r="E67" s="17" t="e">
        <f t="shared" si="0"/>
        <v>#DIV/0!</v>
      </c>
      <c r="F67" s="23"/>
      <c r="G67" s="17" t="e">
        <f t="shared" si="1"/>
        <v>#DIV/0!</v>
      </c>
      <c r="H67" s="23"/>
      <c r="I67" s="23"/>
      <c r="J67" s="23"/>
    </row>
    <row r="68" spans="1:10" ht="15.75">
      <c r="A68" s="21" t="s">
        <v>138</v>
      </c>
      <c r="B68" s="22" t="s">
        <v>139</v>
      </c>
      <c r="C68" s="23"/>
      <c r="D68" s="23"/>
      <c r="E68" s="17" t="e">
        <f t="shared" si="0"/>
        <v>#DIV/0!</v>
      </c>
      <c r="F68" s="23"/>
      <c r="G68" s="17" t="e">
        <f t="shared" si="1"/>
        <v>#DIV/0!</v>
      </c>
      <c r="H68" s="23"/>
      <c r="I68" s="23"/>
      <c r="J68" s="23"/>
    </row>
    <row r="69" spans="1:10" ht="30">
      <c r="A69" s="21" t="s">
        <v>140</v>
      </c>
      <c r="B69" s="22" t="s">
        <v>141</v>
      </c>
      <c r="C69" s="23"/>
      <c r="D69" s="23"/>
      <c r="E69" s="17" t="e">
        <f t="shared" ref="E69:E96" si="3">D69/C69*100</f>
        <v>#DIV/0!</v>
      </c>
      <c r="F69" s="23"/>
      <c r="G69" s="17" t="e">
        <f t="shared" ref="G69:G96" si="4">F69/C69*100</f>
        <v>#DIV/0!</v>
      </c>
      <c r="H69" s="23"/>
      <c r="I69" s="23"/>
      <c r="J69" s="23"/>
    </row>
    <row r="70" spans="1:10" ht="15.75" hidden="1">
      <c r="A70" s="21" t="s">
        <v>142</v>
      </c>
      <c r="B70" s="22" t="s">
        <v>143</v>
      </c>
      <c r="C70" s="23"/>
      <c r="D70" s="23"/>
      <c r="E70" s="17" t="e">
        <f t="shared" si="3"/>
        <v>#DIV/0!</v>
      </c>
      <c r="F70" s="23"/>
      <c r="G70" s="17" t="e">
        <f t="shared" si="4"/>
        <v>#DIV/0!</v>
      </c>
      <c r="H70" s="23"/>
      <c r="I70" s="23"/>
      <c r="J70" s="23"/>
    </row>
    <row r="71" spans="1:10" ht="15.75" hidden="1">
      <c r="A71" s="21" t="s">
        <v>144</v>
      </c>
      <c r="B71" s="22" t="s">
        <v>145</v>
      </c>
      <c r="C71" s="23"/>
      <c r="D71" s="23"/>
      <c r="E71" s="17" t="e">
        <f t="shared" si="3"/>
        <v>#DIV/0!</v>
      </c>
      <c r="F71" s="23"/>
      <c r="G71" s="17" t="e">
        <f t="shared" si="4"/>
        <v>#DIV/0!</v>
      </c>
      <c r="H71" s="23"/>
      <c r="I71" s="23"/>
      <c r="J71" s="23"/>
    </row>
    <row r="72" spans="1:10" ht="15.75">
      <c r="A72" s="21" t="s">
        <v>146</v>
      </c>
      <c r="B72" s="22" t="s">
        <v>147</v>
      </c>
      <c r="C72" s="23">
        <v>15519.2</v>
      </c>
      <c r="D72" s="23">
        <v>4817</v>
      </c>
      <c r="E72" s="17">
        <f t="shared" si="3"/>
        <v>31.038971080983551</v>
      </c>
      <c r="F72" s="23">
        <v>4817</v>
      </c>
      <c r="G72" s="17">
        <f t="shared" si="4"/>
        <v>31.038971080983551</v>
      </c>
      <c r="H72" s="23"/>
      <c r="I72" s="23"/>
      <c r="J72" s="23"/>
    </row>
    <row r="73" spans="1:10" ht="15.75">
      <c r="A73" s="18" t="s">
        <v>148</v>
      </c>
      <c r="B73" s="15" t="s">
        <v>149</v>
      </c>
      <c r="C73" s="19">
        <f>C74+C75+C76+C77+C78</f>
        <v>332689.60000000003</v>
      </c>
      <c r="D73" s="19">
        <f>D74+D75+D76+D77+D78</f>
        <v>252649</v>
      </c>
      <c r="E73" s="17">
        <f t="shared" si="3"/>
        <v>75.941357950473943</v>
      </c>
      <c r="F73" s="19">
        <f>F74+F75+F76+F77+F78</f>
        <v>253597</v>
      </c>
      <c r="G73" s="17">
        <f t="shared" si="4"/>
        <v>76.226308246485601</v>
      </c>
      <c r="H73" s="19">
        <f>H74+H75+H76+H77+H78</f>
        <v>220028.7</v>
      </c>
      <c r="I73" s="19">
        <f>I74+I75+I76+I77+I78</f>
        <v>227818.6</v>
      </c>
      <c r="J73" s="19">
        <f>J74+J75+J76+J77+J78</f>
        <v>230323.20000000001</v>
      </c>
    </row>
    <row r="74" spans="1:10" ht="15.75">
      <c r="A74" s="21" t="s">
        <v>150</v>
      </c>
      <c r="B74" s="22" t="s">
        <v>151</v>
      </c>
      <c r="C74" s="23"/>
      <c r="D74" s="23"/>
      <c r="E74" s="17" t="e">
        <f t="shared" si="3"/>
        <v>#DIV/0!</v>
      </c>
      <c r="F74" s="23"/>
      <c r="G74" s="17" t="e">
        <f t="shared" si="4"/>
        <v>#DIV/0!</v>
      </c>
      <c r="H74" s="23"/>
      <c r="I74" s="23"/>
      <c r="J74" s="23"/>
    </row>
    <row r="75" spans="1:10" ht="15.75">
      <c r="A75" s="21" t="s">
        <v>152</v>
      </c>
      <c r="B75" s="22" t="s">
        <v>153</v>
      </c>
      <c r="C75" s="23">
        <v>59877</v>
      </c>
      <c r="D75" s="23">
        <v>68983</v>
      </c>
      <c r="E75" s="17">
        <f t="shared" si="3"/>
        <v>115.20784274429248</v>
      </c>
      <c r="F75" s="23">
        <v>68983</v>
      </c>
      <c r="G75" s="17">
        <f t="shared" si="4"/>
        <v>115.20784274429248</v>
      </c>
      <c r="H75" s="23">
        <v>69823.8</v>
      </c>
      <c r="I75" s="23">
        <v>73979.5</v>
      </c>
      <c r="J75" s="23">
        <v>74427</v>
      </c>
    </row>
    <row r="76" spans="1:10" ht="15.75">
      <c r="A76" s="21" t="s">
        <v>154</v>
      </c>
      <c r="B76" s="22" t="s">
        <v>155</v>
      </c>
      <c r="C76" s="23">
        <v>185922.5</v>
      </c>
      <c r="D76" s="23">
        <v>128340.2</v>
      </c>
      <c r="E76" s="17">
        <f t="shared" si="3"/>
        <v>69.028869555863324</v>
      </c>
      <c r="F76" s="23">
        <v>128340.2</v>
      </c>
      <c r="G76" s="17">
        <f t="shared" si="4"/>
        <v>69.028869555863324</v>
      </c>
      <c r="H76" s="23">
        <v>112974.8</v>
      </c>
      <c r="I76" s="23">
        <v>113700.1</v>
      </c>
      <c r="J76" s="23">
        <v>117563.5</v>
      </c>
    </row>
    <row r="77" spans="1:10" ht="27.75" customHeight="1">
      <c r="A77" s="21" t="s">
        <v>156</v>
      </c>
      <c r="B77" s="22" t="s">
        <v>157</v>
      </c>
      <c r="C77" s="23">
        <v>73774.2</v>
      </c>
      <c r="D77" s="23">
        <v>41232.400000000001</v>
      </c>
      <c r="E77" s="17">
        <f t="shared" si="3"/>
        <v>55.889999484914789</v>
      </c>
      <c r="F77" s="23">
        <v>41232.400000000001</v>
      </c>
      <c r="G77" s="17">
        <f t="shared" si="4"/>
        <v>55.889999484914789</v>
      </c>
      <c r="H77" s="23">
        <v>23255.4</v>
      </c>
      <c r="I77" s="23">
        <v>25524.3</v>
      </c>
      <c r="J77" s="23">
        <v>23180</v>
      </c>
    </row>
    <row r="78" spans="1:10" ht="15.75">
      <c r="A78" s="21" t="s">
        <v>158</v>
      </c>
      <c r="B78" s="22" t="s">
        <v>159</v>
      </c>
      <c r="C78" s="23">
        <v>13115.9</v>
      </c>
      <c r="D78" s="23">
        <v>14093.4</v>
      </c>
      <c r="E78" s="17">
        <f t="shared" si="3"/>
        <v>107.45278631279591</v>
      </c>
      <c r="F78" s="23">
        <f>14093.4+948</f>
        <v>15041.4</v>
      </c>
      <c r="G78" s="17">
        <f t="shared" si="4"/>
        <v>114.68065477778879</v>
      </c>
      <c r="H78" s="23">
        <v>13974.7</v>
      </c>
      <c r="I78" s="23">
        <v>14614.7</v>
      </c>
      <c r="J78" s="23">
        <v>15152.7</v>
      </c>
    </row>
    <row r="79" spans="1:10" ht="15.75">
      <c r="A79" s="18" t="s">
        <v>160</v>
      </c>
      <c r="B79" s="15" t="s">
        <v>161</v>
      </c>
      <c r="C79" s="19">
        <f>C80+C81+C82+C83</f>
        <v>51337.3</v>
      </c>
      <c r="D79" s="19">
        <f t="shared" ref="D79:F79" si="5">D80+D81+D82+D83</f>
        <v>51398</v>
      </c>
      <c r="E79" s="19" t="e">
        <f t="shared" si="5"/>
        <v>#DIV/0!</v>
      </c>
      <c r="F79" s="19">
        <f t="shared" si="5"/>
        <v>51398</v>
      </c>
      <c r="G79" s="17">
        <f t="shared" si="4"/>
        <v>100.11823761670364</v>
      </c>
      <c r="H79" s="19">
        <f>H80+H81+H82+H83</f>
        <v>56060</v>
      </c>
      <c r="I79" s="19">
        <f>I80+I81+I82+I83</f>
        <v>57511</v>
      </c>
      <c r="J79" s="19">
        <f>J80+J81+J82+J83</f>
        <v>59771</v>
      </c>
    </row>
    <row r="80" spans="1:10" ht="15.75">
      <c r="A80" s="21" t="s">
        <v>162</v>
      </c>
      <c r="B80" s="22" t="s">
        <v>163</v>
      </c>
      <c r="C80" s="23">
        <v>45978</v>
      </c>
      <c r="D80" s="23">
        <v>50287</v>
      </c>
      <c r="E80" s="17">
        <f t="shared" si="3"/>
        <v>109.37187350471964</v>
      </c>
      <c r="F80" s="23">
        <v>50287</v>
      </c>
      <c r="G80" s="17">
        <f t="shared" si="4"/>
        <v>109.37187350471964</v>
      </c>
      <c r="H80" s="23">
        <v>54842</v>
      </c>
      <c r="I80" s="23">
        <v>56193</v>
      </c>
      <c r="J80" s="23">
        <v>58401</v>
      </c>
    </row>
    <row r="81" spans="1:10" ht="17.25" customHeight="1">
      <c r="A81" s="21" t="s">
        <v>164</v>
      </c>
      <c r="B81" s="22" t="s">
        <v>165</v>
      </c>
      <c r="C81" s="23"/>
      <c r="D81" s="23"/>
      <c r="E81" s="17" t="e">
        <f t="shared" si="3"/>
        <v>#DIV/0!</v>
      </c>
      <c r="F81" s="23"/>
      <c r="G81" s="17" t="e">
        <f t="shared" si="4"/>
        <v>#DIV/0!</v>
      </c>
      <c r="H81" s="23"/>
      <c r="I81" s="23"/>
      <c r="J81" s="23"/>
    </row>
    <row r="82" spans="1:10" ht="23.25" customHeight="1">
      <c r="A82" s="21" t="s">
        <v>166</v>
      </c>
      <c r="B82" s="22" t="s">
        <v>167</v>
      </c>
      <c r="C82" s="23"/>
      <c r="D82" s="23"/>
      <c r="E82" s="17" t="e">
        <f t="shared" si="3"/>
        <v>#DIV/0!</v>
      </c>
      <c r="F82" s="23"/>
      <c r="G82" s="17" t="e">
        <f t="shared" si="4"/>
        <v>#DIV/0!</v>
      </c>
      <c r="H82" s="23"/>
      <c r="I82" s="23"/>
      <c r="J82" s="23"/>
    </row>
    <row r="83" spans="1:10" ht="15.75">
      <c r="A83" s="21" t="s">
        <v>168</v>
      </c>
      <c r="B83" s="22" t="s">
        <v>169</v>
      </c>
      <c r="C83" s="23">
        <v>5359.3</v>
      </c>
      <c r="D83" s="23">
        <v>1111</v>
      </c>
      <c r="E83" s="17">
        <f t="shared" si="3"/>
        <v>20.730319258112065</v>
      </c>
      <c r="F83" s="23">
        <v>1111</v>
      </c>
      <c r="G83" s="17">
        <f t="shared" si="4"/>
        <v>20.730319258112065</v>
      </c>
      <c r="H83" s="23">
        <v>1218</v>
      </c>
      <c r="I83" s="23">
        <v>1318</v>
      </c>
      <c r="J83" s="23">
        <v>1370</v>
      </c>
    </row>
    <row r="84" spans="1:10" ht="15.75">
      <c r="A84" s="18" t="s">
        <v>170</v>
      </c>
      <c r="B84" s="15" t="s">
        <v>171</v>
      </c>
      <c r="C84" s="19">
        <f>C85+C86+C87</f>
        <v>0</v>
      </c>
      <c r="D84" s="19">
        <f>D85+D86+D87</f>
        <v>0</v>
      </c>
      <c r="E84" s="17" t="e">
        <f t="shared" si="3"/>
        <v>#DIV/0!</v>
      </c>
      <c r="F84" s="19">
        <f>F85+F86+F87</f>
        <v>0</v>
      </c>
      <c r="G84" s="17" t="e">
        <f t="shared" si="4"/>
        <v>#DIV/0!</v>
      </c>
      <c r="H84" s="19">
        <f>H85+H86+H87</f>
        <v>0</v>
      </c>
      <c r="I84" s="19">
        <f>I85+I86+I87</f>
        <v>0</v>
      </c>
      <c r="J84" s="19">
        <f>J85+J86+J87</f>
        <v>0</v>
      </c>
    </row>
    <row r="85" spans="1:10" ht="15.75">
      <c r="A85" s="21" t="s">
        <v>172</v>
      </c>
      <c r="B85" s="22" t="s">
        <v>173</v>
      </c>
      <c r="C85" s="23"/>
      <c r="D85" s="23"/>
      <c r="E85" s="17" t="e">
        <f t="shared" si="3"/>
        <v>#DIV/0!</v>
      </c>
      <c r="F85" s="23"/>
      <c r="G85" s="17" t="e">
        <f t="shared" si="4"/>
        <v>#DIV/0!</v>
      </c>
      <c r="H85" s="23"/>
      <c r="I85" s="23"/>
      <c r="J85" s="23"/>
    </row>
    <row r="86" spans="1:10" ht="24" customHeight="1">
      <c r="A86" s="21" t="s">
        <v>174</v>
      </c>
      <c r="B86" s="22" t="s">
        <v>175</v>
      </c>
      <c r="C86" s="23"/>
      <c r="D86" s="23"/>
      <c r="E86" s="17" t="e">
        <f t="shared" si="3"/>
        <v>#DIV/0!</v>
      </c>
      <c r="F86" s="23"/>
      <c r="G86" s="17" t="e">
        <f t="shared" si="4"/>
        <v>#DIV/0!</v>
      </c>
      <c r="H86" s="23"/>
      <c r="I86" s="23"/>
      <c r="J86" s="23"/>
    </row>
    <row r="87" spans="1:10" ht="15.75">
      <c r="A87" s="21" t="s">
        <v>176</v>
      </c>
      <c r="B87" s="22" t="s">
        <v>177</v>
      </c>
      <c r="C87" s="23"/>
      <c r="D87" s="23"/>
      <c r="E87" s="17" t="e">
        <f t="shared" si="3"/>
        <v>#DIV/0!</v>
      </c>
      <c r="F87" s="23"/>
      <c r="G87" s="17" t="e">
        <f t="shared" si="4"/>
        <v>#DIV/0!</v>
      </c>
      <c r="H87" s="23"/>
      <c r="I87" s="23"/>
      <c r="J87" s="23"/>
    </row>
    <row r="88" spans="1:10" ht="32.25" customHeight="1">
      <c r="A88" s="18" t="s">
        <v>178</v>
      </c>
      <c r="B88" s="15" t="s">
        <v>179</v>
      </c>
      <c r="C88" s="19">
        <f>C89+C90</f>
        <v>0</v>
      </c>
      <c r="D88" s="19">
        <f>D89+D90</f>
        <v>0</v>
      </c>
      <c r="E88" s="17" t="e">
        <f t="shared" si="3"/>
        <v>#DIV/0!</v>
      </c>
      <c r="F88" s="19">
        <f>F89+F90</f>
        <v>0</v>
      </c>
      <c r="G88" s="17" t="e">
        <f t="shared" si="4"/>
        <v>#DIV/0!</v>
      </c>
      <c r="H88" s="19">
        <f>H89+H90</f>
        <v>0</v>
      </c>
      <c r="I88" s="19">
        <f>I89+I90</f>
        <v>0</v>
      </c>
      <c r="J88" s="19">
        <f>J89+J90</f>
        <v>0</v>
      </c>
    </row>
    <row r="89" spans="1:10" ht="30.75" customHeight="1">
      <c r="A89" s="21" t="s">
        <v>180</v>
      </c>
      <c r="B89" s="22" t="s">
        <v>181</v>
      </c>
      <c r="C89" s="23"/>
      <c r="D89" s="23"/>
      <c r="E89" s="17" t="e">
        <f t="shared" si="3"/>
        <v>#DIV/0!</v>
      </c>
      <c r="F89" s="23"/>
      <c r="G89" s="17" t="e">
        <f t="shared" si="4"/>
        <v>#DIV/0!</v>
      </c>
      <c r="H89" s="23"/>
      <c r="I89" s="23"/>
      <c r="J89" s="23"/>
    </row>
    <row r="90" spans="1:10" ht="15.75" hidden="1">
      <c r="A90" s="21" t="s">
        <v>182</v>
      </c>
      <c r="B90" s="22" t="s">
        <v>183</v>
      </c>
      <c r="C90" s="20"/>
      <c r="D90" s="20"/>
      <c r="E90" s="17" t="e">
        <f t="shared" si="3"/>
        <v>#DIV/0!</v>
      </c>
      <c r="F90" s="20"/>
      <c r="G90" s="17" t="e">
        <f t="shared" si="4"/>
        <v>#DIV/0!</v>
      </c>
      <c r="H90" s="20"/>
      <c r="I90" s="20"/>
      <c r="J90" s="20"/>
    </row>
    <row r="91" spans="1:10" ht="27" customHeight="1">
      <c r="A91" s="18" t="s">
        <v>184</v>
      </c>
      <c r="B91" s="15" t="s">
        <v>185</v>
      </c>
      <c r="C91" s="19">
        <f>C92+C93+C94</f>
        <v>59792.9</v>
      </c>
      <c r="D91" s="19">
        <f>D92+D93+D94</f>
        <v>64804</v>
      </c>
      <c r="E91" s="17">
        <f t="shared" si="3"/>
        <v>108.38076092646452</v>
      </c>
      <c r="F91" s="19">
        <f>F92+F93+F94</f>
        <v>64804</v>
      </c>
      <c r="G91" s="17">
        <f t="shared" si="4"/>
        <v>108.38076092646452</v>
      </c>
      <c r="H91" s="19">
        <f>H92+H93+H94</f>
        <v>44290</v>
      </c>
      <c r="I91" s="19">
        <f>I92+I93+I94</f>
        <v>44202</v>
      </c>
      <c r="J91" s="19">
        <f>J92+J93+J94</f>
        <v>44202</v>
      </c>
    </row>
    <row r="92" spans="1:10" ht="36" customHeight="1">
      <c r="A92" s="21" t="s">
        <v>186</v>
      </c>
      <c r="B92" s="22" t="s">
        <v>187</v>
      </c>
      <c r="C92" s="23">
        <v>58650</v>
      </c>
      <c r="D92" s="23">
        <v>64804</v>
      </c>
      <c r="E92" s="17">
        <f t="shared" si="3"/>
        <v>110.49275362318841</v>
      </c>
      <c r="F92" s="23">
        <v>64804</v>
      </c>
      <c r="G92" s="17">
        <f t="shared" si="4"/>
        <v>110.49275362318841</v>
      </c>
      <c r="H92" s="23">
        <v>44290</v>
      </c>
      <c r="I92" s="23">
        <v>44202</v>
      </c>
      <c r="J92" s="23">
        <v>44202</v>
      </c>
    </row>
    <row r="93" spans="1:10" ht="15.75" hidden="1">
      <c r="A93" s="21" t="s">
        <v>188</v>
      </c>
      <c r="B93" s="22" t="s">
        <v>189</v>
      </c>
      <c r="C93" s="23"/>
      <c r="D93" s="23"/>
      <c r="E93" s="17" t="e">
        <f t="shared" si="3"/>
        <v>#DIV/0!</v>
      </c>
      <c r="F93" s="23"/>
      <c r="G93" s="17" t="e">
        <f t="shared" si="4"/>
        <v>#DIV/0!</v>
      </c>
      <c r="H93" s="23"/>
      <c r="I93" s="23"/>
      <c r="J93" s="23"/>
    </row>
    <row r="94" spans="1:10" ht="18" customHeight="1">
      <c r="A94" s="21" t="s">
        <v>190</v>
      </c>
      <c r="B94" s="22" t="s">
        <v>191</v>
      </c>
      <c r="C94" s="23">
        <v>1142.9000000000001</v>
      </c>
      <c r="D94" s="23"/>
      <c r="E94" s="17">
        <f t="shared" si="3"/>
        <v>0</v>
      </c>
      <c r="F94" s="23"/>
      <c r="G94" s="17">
        <f t="shared" si="4"/>
        <v>0</v>
      </c>
      <c r="H94" s="23"/>
      <c r="I94" s="23"/>
      <c r="J94" s="23"/>
    </row>
    <row r="95" spans="1:10" ht="15.75">
      <c r="A95" s="21"/>
      <c r="B95" s="15" t="s">
        <v>192</v>
      </c>
      <c r="C95" s="23"/>
      <c r="D95" s="23"/>
      <c r="E95" s="17" t="e">
        <f t="shared" si="3"/>
        <v>#DIV/0!</v>
      </c>
      <c r="F95" s="23"/>
      <c r="G95" s="17" t="e">
        <f t="shared" si="4"/>
        <v>#DIV/0!</v>
      </c>
      <c r="H95" s="23"/>
      <c r="I95" s="23">
        <v>13033</v>
      </c>
      <c r="J95" s="23">
        <v>26257</v>
      </c>
    </row>
    <row r="96" spans="1:10" ht="15.75">
      <c r="A96" s="21"/>
      <c r="B96" s="15" t="s">
        <v>193</v>
      </c>
      <c r="C96" s="28">
        <f>C6+C17+C21+C44+C48+C58+C63+C73+C79+C91+C38+C28+C95</f>
        <v>1319490.3999999999</v>
      </c>
      <c r="D96" s="28">
        <f>D6+D17+D21+D44+D48+D58+D63+D73+D79+D91+D38+D28+D95</f>
        <v>1777573.5960199998</v>
      </c>
      <c r="E96" s="29">
        <f t="shared" si="3"/>
        <v>134.71667516641273</v>
      </c>
      <c r="F96" s="28">
        <f>F6+F17+F21+F44+F48+F58+F63+F73+F79+F91+F38+F28+F95</f>
        <v>1743182.1821699997</v>
      </c>
      <c r="G96" s="17">
        <f t="shared" si="4"/>
        <v>132.11025879157589</v>
      </c>
      <c r="H96" s="30">
        <f>H6+H17+H21+H44+H48+H58+H63+H73+H79+H91+H38+H28+H95</f>
        <v>1310688.4000000001</v>
      </c>
      <c r="I96" s="30">
        <f>I6+I17+I21+I44+I48+I58+I63+I73+I79+I91+I38+I28+I95</f>
        <v>1302896</v>
      </c>
      <c r="J96" s="30">
        <f>J6+J17+J21+J44+J48+J58+J63+J73+J79+J91+J38+J28+J95</f>
        <v>1315851.8999999999</v>
      </c>
    </row>
    <row r="97" spans="8:8">
      <c r="H97" s="31"/>
    </row>
  </sheetData>
  <mergeCells count="1">
    <mergeCell ref="B2:J2"/>
  </mergeCells>
  <pageMargins left="0.23622047244094491" right="0.23622047244094491" top="0.39370078740157483" bottom="0" header="0.31496062992125984" footer="0.31496062992125984"/>
  <pageSetup paperSize="8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№ 2 Расходы</vt:lpstr>
      <vt:lpstr>'Форма № 2 Расходы'!Заголовки_для_печати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А. Мягкая</dc:creator>
  <cp:lastModifiedBy>Елена А. Мягкая</cp:lastModifiedBy>
  <dcterms:created xsi:type="dcterms:W3CDTF">2023-04-11T12:32:55Z</dcterms:created>
  <dcterms:modified xsi:type="dcterms:W3CDTF">2023-04-11T12:34:42Z</dcterms:modified>
</cp:coreProperties>
</file>